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filterPrivacy="1" defaultThemeVersion="124226"/>
  <xr:revisionPtr revIDLastSave="0" documentId="8_{197023E7-E3F7-45B5-BBA6-702C3127C4AE}" xr6:coauthVersionLast="47" xr6:coauthVersionMax="47" xr10:uidLastSave="{00000000-0000-0000-0000-000000000000}"/>
  <bookViews>
    <workbookView xWindow="-108" yWindow="-108" windowWidth="23256" windowHeight="12576"/>
  </bookViews>
  <sheets>
    <sheet name="TEH.SIN.VEÇAL.SAY.KADEMELİ" sheetId="1" r:id="rId1"/>
  </sheets>
  <definedNames>
    <definedName name="_GoBack" localSheetId="0">'TEH.SIN.VEÇAL.SAY.KADEMELİ'!$B$21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9" i="1" l="1"/>
  <c r="D93" i="1" s="1"/>
  <c r="D79" i="1"/>
  <c r="J79" i="1" s="1"/>
  <c r="D78" i="1"/>
  <c r="K78" i="1" s="1"/>
  <c r="D76" i="1"/>
  <c r="M76" i="1" s="1"/>
  <c r="L76" i="1"/>
  <c r="D75" i="1"/>
  <c r="L75" i="1" s="1"/>
  <c r="F75" i="1"/>
  <c r="D74" i="1"/>
  <c r="E74" i="1" s="1"/>
  <c r="D73" i="1"/>
  <c r="J73" i="1" s="1"/>
  <c r="K73" i="1"/>
  <c r="D72" i="1"/>
  <c r="I72" i="1" s="1"/>
  <c r="D70" i="1"/>
  <c r="G70" i="1" s="1"/>
  <c r="L70" i="1"/>
  <c r="D64" i="1"/>
  <c r="L64" i="1" s="1"/>
  <c r="J64" i="1"/>
  <c r="D63" i="1"/>
  <c r="L63" i="1" s="1"/>
  <c r="J63" i="1"/>
  <c r="D62" i="1"/>
  <c r="H62" i="1" s="1"/>
  <c r="D61" i="1"/>
  <c r="K61" i="1" s="1"/>
  <c r="D55" i="1"/>
  <c r="L55" i="1" s="1"/>
  <c r="D54" i="1"/>
  <c r="M54" i="1"/>
  <c r="D53" i="1"/>
  <c r="E53" i="1" s="1"/>
  <c r="M53" i="1"/>
  <c r="D52" i="1"/>
  <c r="E52" i="1" s="1"/>
  <c r="L52" i="1"/>
  <c r="D51" i="1"/>
  <c r="I51" i="1" s="1"/>
  <c r="L51" i="1"/>
  <c r="D50" i="1"/>
  <c r="H50" i="1" s="1"/>
  <c r="K50" i="1"/>
  <c r="D44" i="1"/>
  <c r="F44" i="1" s="1"/>
  <c r="D43" i="1"/>
  <c r="D42" i="1"/>
  <c r="K42" i="1" s="1"/>
  <c r="M42" i="1"/>
  <c r="D41" i="1"/>
  <c r="E41" i="1" s="1"/>
  <c r="M41" i="1"/>
  <c r="D34" i="1"/>
  <c r="H33" i="1" s="1"/>
  <c r="D31" i="1"/>
  <c r="K31" i="1" s="1"/>
  <c r="E31" i="1"/>
  <c r="D29" i="1"/>
  <c r="J29" i="1" s="1"/>
  <c r="E29" i="1"/>
  <c r="D28" i="1"/>
  <c r="H28" i="1" s="1"/>
  <c r="D27" i="1"/>
  <c r="F27" i="1" s="1"/>
  <c r="D22" i="1"/>
  <c r="M21" i="1"/>
  <c r="D20" i="1"/>
  <c r="F20" i="1" s="1"/>
  <c r="G20" i="1"/>
  <c r="D19" i="1"/>
  <c r="G19" i="1" s="1"/>
  <c r="M19" i="1"/>
  <c r="D18" i="1"/>
  <c r="M18" i="1" s="1"/>
  <c r="D17" i="1"/>
  <c r="F17" i="1" s="1"/>
  <c r="H17" i="1"/>
  <c r="D16" i="1"/>
  <c r="M16" i="1" s="1"/>
  <c r="D12" i="1"/>
  <c r="M12" i="1"/>
  <c r="D11" i="1"/>
  <c r="J11" i="1" s="1"/>
  <c r="D10" i="1"/>
  <c r="F10" i="1" s="1"/>
  <c r="J10" i="1"/>
  <c r="D9" i="1"/>
  <c r="M9" i="1" s="1"/>
  <c r="I9" i="1"/>
  <c r="D8" i="1"/>
  <c r="J8" i="1" s="1"/>
  <c r="L8" i="1"/>
  <c r="E72" i="1"/>
  <c r="H43" i="1"/>
  <c r="F41" i="1"/>
  <c r="L21" i="1"/>
  <c r="E11" i="1"/>
  <c r="H10" i="1"/>
  <c r="G53" i="1"/>
  <c r="G73" i="1"/>
  <c r="H73" i="1"/>
  <c r="M43" i="1"/>
  <c r="M27" i="1"/>
  <c r="M20" i="1"/>
  <c r="F16" i="1"/>
  <c r="L10" i="1"/>
  <c r="J70" i="1"/>
  <c r="M64" i="1"/>
  <c r="M63" i="1"/>
  <c r="J16" i="1"/>
  <c r="H16" i="1"/>
  <c r="G64" i="1"/>
  <c r="M79" i="1"/>
  <c r="L79" i="1"/>
  <c r="K79" i="1"/>
  <c r="I79" i="1"/>
  <c r="H79" i="1"/>
  <c r="G79" i="1"/>
  <c r="M70" i="1"/>
  <c r="K70" i="1"/>
  <c r="I70" i="1"/>
  <c r="H70" i="1"/>
  <c r="E79" i="1"/>
  <c r="E64" i="1"/>
  <c r="E51" i="1"/>
  <c r="E70" i="1"/>
  <c r="F70" i="1"/>
  <c r="E54" i="1"/>
  <c r="K72" i="1"/>
  <c r="H64" i="1"/>
  <c r="F54" i="1"/>
  <c r="I54" i="1"/>
  <c r="J54" i="1"/>
  <c r="K54" i="1"/>
  <c r="L54" i="1"/>
  <c r="G54" i="1"/>
  <c r="F42" i="1"/>
  <c r="J42" i="1"/>
  <c r="M33" i="1"/>
  <c r="I31" i="1"/>
  <c r="I29" i="1"/>
  <c r="L27" i="1"/>
  <c r="G27" i="1"/>
  <c r="E27" i="1"/>
  <c r="I27" i="1"/>
  <c r="J27" i="1"/>
  <c r="E16" i="1"/>
  <c r="I16" i="1"/>
  <c r="L16" i="1"/>
  <c r="K27" i="1"/>
  <c r="H44" i="1"/>
  <c r="H54" i="1"/>
  <c r="H42" i="1"/>
  <c r="F73" i="1"/>
  <c r="G11" i="1"/>
  <c r="I19" i="1"/>
  <c r="J31" i="1"/>
  <c r="J41" i="1"/>
  <c r="E50" i="1"/>
  <c r="J19" i="1"/>
  <c r="H19" i="1"/>
  <c r="L41" i="1"/>
  <c r="G41" i="1"/>
  <c r="F50" i="1"/>
  <c r="K43" i="1"/>
  <c r="M31" i="1"/>
  <c r="K21" i="1"/>
  <c r="H72" i="1"/>
  <c r="M72" i="1"/>
  <c r="G10" i="1"/>
  <c r="G72" i="1"/>
  <c r="M10" i="1"/>
  <c r="L72" i="1"/>
  <c r="L53" i="1"/>
  <c r="G43" i="1"/>
  <c r="H53" i="1"/>
  <c r="J72" i="1"/>
  <c r="K10" i="1"/>
  <c r="J53" i="1"/>
  <c r="K53" i="1"/>
  <c r="M62" i="1"/>
  <c r="F72" i="1"/>
  <c r="L50" i="1"/>
  <c r="I50" i="1"/>
  <c r="E42" i="1"/>
  <c r="G42" i="1"/>
  <c r="I42" i="1"/>
  <c r="L42" i="1"/>
  <c r="F28" i="1"/>
  <c r="L20" i="1"/>
  <c r="H20" i="1"/>
  <c r="E20" i="1"/>
  <c r="J20" i="1"/>
  <c r="I20" i="1"/>
  <c r="L17" i="1"/>
  <c r="L43" i="1"/>
  <c r="F51" i="1"/>
  <c r="J51" i="1"/>
  <c r="J55" i="1"/>
  <c r="F43" i="1"/>
  <c r="J43" i="1"/>
  <c r="E43" i="1"/>
  <c r="I43" i="1"/>
  <c r="H52" i="1"/>
  <c r="G52" i="1"/>
  <c r="G51" i="1"/>
  <c r="K51" i="1"/>
  <c r="E9" i="1"/>
  <c r="F9" i="1"/>
  <c r="H51" i="1"/>
  <c r="K11" i="1"/>
  <c r="M11" i="1"/>
  <c r="I18" i="1"/>
  <c r="E8" i="1"/>
  <c r="H8" i="1"/>
  <c r="L29" i="1"/>
  <c r="I8" i="1"/>
  <c r="J12" i="1"/>
  <c r="E44" i="1"/>
  <c r="I63" i="1"/>
  <c r="F53" i="1"/>
  <c r="L62" i="1"/>
  <c r="H41" i="1"/>
  <c r="H63" i="1"/>
  <c r="F64" i="1"/>
  <c r="G62" i="1"/>
  <c r="H27" i="1"/>
  <c r="G16" i="1"/>
  <c r="K29" i="1"/>
  <c r="K16" i="1"/>
  <c r="F79" i="1"/>
  <c r="G29" i="1"/>
  <c r="G31" i="1"/>
  <c r="F55" i="1" l="1"/>
  <c r="L18" i="1"/>
  <c r="J62" i="1"/>
  <c r="J78" i="1"/>
  <c r="M55" i="1"/>
  <c r="E76" i="1"/>
  <c r="K75" i="1"/>
  <c r="E17" i="1"/>
  <c r="M74" i="1"/>
  <c r="E55" i="1"/>
  <c r="G78" i="1"/>
  <c r="M44" i="1"/>
  <c r="G75" i="1"/>
  <c r="J76" i="1"/>
  <c r="E75" i="1"/>
  <c r="H78" i="1"/>
  <c r="H9" i="1"/>
  <c r="K74" i="1"/>
  <c r="M29" i="1"/>
  <c r="J9" i="1"/>
  <c r="I17" i="1"/>
  <c r="G8" i="1"/>
  <c r="F19" i="1"/>
  <c r="I73" i="1"/>
  <c r="G33" i="1"/>
  <c r="E19" i="1"/>
  <c r="E78" i="1"/>
  <c r="I74" i="1"/>
  <c r="E28" i="1"/>
  <c r="G76" i="1"/>
  <c r="M73" i="1"/>
  <c r="K19" i="1"/>
  <c r="H31" i="1"/>
  <c r="M75" i="1"/>
  <c r="F76" i="1"/>
  <c r="F8" i="1"/>
  <c r="G63" i="1"/>
  <c r="K33" i="1"/>
  <c r="K20" i="1"/>
  <c r="L74" i="1"/>
  <c r="L78" i="1"/>
  <c r="L33" i="1"/>
  <c r="I44" i="1"/>
  <c r="F63" i="1"/>
  <c r="E73" i="1"/>
  <c r="K9" i="1"/>
  <c r="J28" i="1"/>
  <c r="I11" i="1"/>
  <c r="E93" i="1"/>
  <c r="F31" i="1"/>
  <c r="J33" i="1"/>
  <c r="H75" i="1"/>
  <c r="M78" i="1"/>
  <c r="I64" i="1"/>
  <c r="K52" i="1"/>
  <c r="K63" i="1"/>
  <c r="L31" i="1"/>
  <c r="K18" i="1"/>
  <c r="K44" i="1"/>
  <c r="L73" i="1"/>
  <c r="H55" i="1"/>
  <c r="L11" i="1"/>
  <c r="J17" i="1"/>
  <c r="F62" i="1"/>
  <c r="I53" i="1"/>
  <c r="E10" i="1"/>
  <c r="I41" i="1"/>
  <c r="H74" i="1"/>
  <c r="E33" i="1"/>
  <c r="M52" i="1"/>
  <c r="J75" i="1"/>
  <c r="M51" i="1"/>
  <c r="M61" i="1"/>
  <c r="L61" i="1"/>
  <c r="K76" i="1"/>
  <c r="K28" i="1"/>
  <c r="L44" i="1"/>
  <c r="G17" i="1"/>
  <c r="I75" i="1"/>
  <c r="F78" i="1"/>
  <c r="M17" i="1"/>
  <c r="H76" i="1"/>
  <c r="J74" i="1"/>
  <c r="E62" i="1"/>
  <c r="E18" i="1"/>
  <c r="G74" i="1"/>
  <c r="L19" i="1"/>
  <c r="K17" i="1"/>
  <c r="G18" i="1"/>
  <c r="J44" i="1"/>
  <c r="I78" i="1"/>
  <c r="L28" i="1"/>
  <c r="F52" i="1"/>
  <c r="M8" i="1"/>
  <c r="J18" i="1"/>
  <c r="L9" i="1"/>
  <c r="K8" i="1"/>
  <c r="J50" i="1"/>
  <c r="G9" i="1"/>
  <c r="I33" i="1"/>
  <c r="I52" i="1"/>
  <c r="F29" i="1"/>
  <c r="F74" i="1"/>
  <c r="F18" i="1"/>
  <c r="H11" i="1"/>
  <c r="F11" i="1"/>
  <c r="I10" i="1"/>
  <c r="E89" i="1"/>
  <c r="G44" i="1"/>
  <c r="F33" i="1"/>
  <c r="I55" i="1"/>
  <c r="K55" i="1"/>
  <c r="M50" i="1"/>
  <c r="J52" i="1"/>
  <c r="G28" i="1"/>
  <c r="E63" i="1"/>
  <c r="G50" i="1"/>
  <c r="H29" i="1"/>
  <c r="H18" i="1"/>
  <c r="K41" i="1"/>
  <c r="G55" i="1"/>
  <c r="I28" i="1"/>
  <c r="M28" i="1"/>
  <c r="I76" i="1"/>
  <c r="I62" i="1"/>
  <c r="K64" i="1"/>
  <c r="D90" i="1"/>
  <c r="E90" i="1" s="1"/>
  <c r="K62" i="1"/>
</calcChain>
</file>

<file path=xl/sharedStrings.xml><?xml version="1.0" encoding="utf-8"?>
<sst xmlns="http://schemas.openxmlformats.org/spreadsheetml/2006/main" count="291" uniqueCount="132">
  <si>
    <t>Kanun Maddesi</t>
  </si>
  <si>
    <t>Ceza Maddesi</t>
  </si>
  <si>
    <t>Kanun Maddesinde Sözü Edilen Fiil</t>
  </si>
  <si>
    <t>Açıklamalar</t>
  </si>
  <si>
    <t>MADDE 4 - İşverenin genel yükümlülüğü</t>
  </si>
  <si>
    <t>26/1-a</t>
  </si>
  <si>
    <t>4/1-a</t>
  </si>
  <si>
    <t>İş sağlığı ve güvenliğiyle ilgili tedbir almamak, organizasyonu yapmamak, gerekli araç ve gereçleri sağlamamak, sağlık ve güvenlik tedbirlerini değişen şartlara uygun hale getirmemek ve mevcut durumun iyileştirilmesi için çalışmalar yapmamak.</t>
  </si>
  <si>
    <t>MADDE 6 - İş sağlığı ve güvenliği hizmetleri</t>
  </si>
  <si>
    <t>26/1-b</t>
  </si>
  <si>
    <r>
      <t>6/1-b</t>
    </r>
    <r>
      <rPr>
        <sz val="9"/>
        <color indexed="8"/>
        <rFont val="Times New Roman"/>
        <family val="1"/>
        <charset val="162"/>
      </rPr>
      <t xml:space="preserve"> İSG hizmetleri için </t>
    </r>
    <r>
      <rPr>
        <sz val="9"/>
        <color indexed="8"/>
        <rFont val="Times New Roman"/>
        <family val="1"/>
        <charset val="162"/>
      </rPr>
      <t xml:space="preserve">görevlendirdikleri kişi veya hizmet aldığı kurum ve kuruluşların görevlerini yerine getirmeleri amacıyla </t>
    </r>
    <r>
      <rPr>
        <sz val="9"/>
        <color indexed="8"/>
        <rFont val="Times New Roman"/>
        <family val="1"/>
        <charset val="162"/>
      </rPr>
      <t>araç-gereç-mekân sağlamamak.</t>
    </r>
  </si>
  <si>
    <r>
      <t>6/1-c</t>
    </r>
    <r>
      <rPr>
        <sz val="9"/>
        <color indexed="8"/>
        <rFont val="Times New Roman"/>
        <family val="1"/>
        <charset val="162"/>
      </rPr>
      <t xml:space="preserve"> İSG hizmetlerini yürütenler arasında koordinasyonu sağlamamak.</t>
    </r>
  </si>
  <si>
    <r>
      <t>6/1-ç</t>
    </r>
    <r>
      <rPr>
        <sz val="9"/>
        <color indexed="8"/>
        <rFont val="Times New Roman"/>
        <family val="1"/>
        <charset val="162"/>
      </rPr>
      <t xml:space="preserve"> </t>
    </r>
    <r>
      <rPr>
        <sz val="9"/>
        <color indexed="8"/>
        <rFont val="Times New Roman"/>
        <family val="1"/>
        <charset val="162"/>
      </rPr>
      <t>Görevlendirdikleri kişi veya hizmet aldığı kurum ve kuruluşlar tarafından iş sağlığı ve güvenliği ile ilgili mevzuata uygun olan ve yazılı olarak bildirilen tedbirleri yerine getirmemek.</t>
    </r>
  </si>
  <si>
    <r>
      <t>6/1-d</t>
    </r>
    <r>
      <rPr>
        <sz val="9"/>
        <color indexed="8"/>
        <rFont val="Times New Roman"/>
        <family val="1"/>
        <charset val="162"/>
      </rPr>
      <t xml:space="preserve"> Görevlendirilen kişileri, hizmet alınan kuruluşları, başka işyerlerinden gelen çalışanları ve bunların işverenlerini İSG riskleri konusunda bilgilendirmemek.</t>
    </r>
  </si>
  <si>
    <t>MADDE 8 - İşyeri hekimleri ve iş güvenliği uzmanları</t>
  </si>
  <si>
    <t>26/1-c</t>
  </si>
  <si>
    <r>
      <t xml:space="preserve">8/1 </t>
    </r>
    <r>
      <rPr>
        <sz val="9"/>
        <color indexed="8"/>
        <rFont val="Times New Roman"/>
        <family val="1"/>
        <charset val="162"/>
      </rPr>
      <t>İş güvenliği uzmanlarının ve işyeri hekimlerinin hak ve yetkilerini kısıtlamak.</t>
    </r>
  </si>
  <si>
    <r>
      <t>8/6</t>
    </r>
    <r>
      <rPr>
        <b/>
        <sz val="9"/>
        <color indexed="9"/>
        <rFont val="Times New Roman"/>
        <family val="1"/>
        <charset val="162"/>
      </rPr>
      <t>.</t>
    </r>
    <r>
      <rPr>
        <sz val="9"/>
        <color indexed="8"/>
        <rFont val="Times New Roman"/>
        <family val="1"/>
        <charset val="162"/>
      </rPr>
      <t>İşyeri sağlık ve güvenlik birimini kurmamak.</t>
    </r>
  </si>
  <si>
    <t>MADDE 10 - Risk değerlendirmesi, kontrol, ölçüm ve araştırma</t>
  </si>
  <si>
    <t>26/1-ç</t>
  </si>
  <si>
    <r>
      <t xml:space="preserve">10/1 </t>
    </r>
    <r>
      <rPr>
        <sz val="9"/>
        <color indexed="8"/>
        <rFont val="Times New Roman"/>
        <family val="1"/>
        <charset val="162"/>
      </rPr>
      <t>Risk değerlendirmesi yapmamak veya yaptırmamak.</t>
    </r>
  </si>
  <si>
    <r>
      <t xml:space="preserve">10/4 </t>
    </r>
    <r>
      <rPr>
        <sz val="9"/>
        <color indexed="8"/>
        <rFont val="Times New Roman"/>
        <family val="1"/>
        <charset val="162"/>
      </rPr>
      <t>Risklerin belirlenmesine yönelik gerekli kontrol, ölçüm, inceleme ve araştırmaları yapmamak.</t>
    </r>
  </si>
  <si>
    <t xml:space="preserve">MADDE 11 - Acil durum planları, yangınla mücadele ve ilk yardım </t>
  </si>
  <si>
    <t>26/1-d</t>
  </si>
  <si>
    <t>Acil durumları belirlememek, acil durumlar için tedbir almamak, acil durum planlarını hazırlamamak, destek elemanı görevlendirmemek, araç gereç sağlamamak, acil durumlarda işyeri dışındaki kuruluşla irtibatı sağlayacak düzenlemeyi yapmamak.</t>
  </si>
  <si>
    <t>MADDE 12 - Tahliye</t>
  </si>
  <si>
    <t xml:space="preserve">Ciddi ve yakın tehlike durumunda; çalışanların işi bırakarak güvenli yere gitmelerini sağlamamak. </t>
  </si>
  <si>
    <t>Zorunluluk olmadıkça, gerekli donanıma sahip ve özel olarak görevlendirilenler dışındaki çalışanlardan işlerine devam etmelerini istemek.</t>
  </si>
  <si>
    <t>Müdahalede bulunan çalışanları yaptıkları müdahaleden dolayı sorumlu tutmak.</t>
  </si>
  <si>
    <t xml:space="preserve">MADDE 14 - İş kazası ve meslek hastalıklarının kayıt ve bildirimi </t>
  </si>
  <si>
    <t>26/1-e</t>
  </si>
  <si>
    <r>
      <t>14/2</t>
    </r>
    <r>
      <rPr>
        <b/>
        <sz val="9"/>
        <color indexed="9"/>
        <rFont val="Times New Roman"/>
        <family val="1"/>
        <charset val="162"/>
      </rPr>
      <t>.</t>
    </r>
    <r>
      <rPr>
        <sz val="9"/>
        <color indexed="8"/>
        <rFont val="Times New Roman"/>
        <family val="1"/>
        <charset val="162"/>
      </rPr>
      <t>İ</t>
    </r>
    <r>
      <rPr>
        <sz val="9"/>
        <color indexed="8"/>
        <rFont val="Times New Roman"/>
        <family val="1"/>
        <charset val="162"/>
      </rPr>
      <t>ş kazalarını ve meslek hastalıklarını 3 iş günü içinde SGK'ya bildirmemek.</t>
    </r>
  </si>
  <si>
    <r>
      <t>14/4</t>
    </r>
    <r>
      <rPr>
        <b/>
        <sz val="9"/>
        <color indexed="9"/>
        <rFont val="Times New Roman"/>
        <family val="1"/>
        <charset val="162"/>
      </rPr>
      <t>.</t>
    </r>
    <r>
      <rPr>
        <sz val="9"/>
        <color indexed="8"/>
        <rFont val="Times New Roman"/>
        <family val="1"/>
        <charset val="162"/>
      </rPr>
      <t>Sağlık hizmeti sunucularının iş kazalarını, yetkili sağlık hizmet sunucularının meslek hastalıklarını en geç 10 gün içinde SGK'ya bildirmemesi.</t>
    </r>
  </si>
  <si>
    <t xml:space="preserve">MADDE 15 - Sağlık gözetimi </t>
  </si>
  <si>
    <t>26/1-f</t>
  </si>
  <si>
    <t>MADDE 16 - Çalışanların bilgilendirilmesi</t>
  </si>
  <si>
    <t>26/1-g</t>
  </si>
  <si>
    <t>MADDE 17 - Çalışanların eğitimi</t>
  </si>
  <si>
    <t>26/1-ğ</t>
  </si>
  <si>
    <t xml:space="preserve">MADDE 18 - Çalışanların görüşlerinin alınması ve katılımlarının sağlanması </t>
  </si>
  <si>
    <t>26/1-h</t>
  </si>
  <si>
    <t>MADDE 20 - Çalışan temsilcisi</t>
  </si>
  <si>
    <t>26/1-ı</t>
  </si>
  <si>
    <r>
      <t xml:space="preserve">20/1 </t>
    </r>
    <r>
      <rPr>
        <sz val="9"/>
        <color indexed="8"/>
        <rFont val="Times New Roman"/>
        <family val="1"/>
        <charset val="162"/>
      </rPr>
      <t>İşyerinin değişik bölümlerindeki riskler ve çalışan sayılarına göre ç</t>
    </r>
    <r>
      <rPr>
        <sz val="9"/>
        <color indexed="8"/>
        <rFont val="Times New Roman"/>
        <family val="1"/>
        <charset val="162"/>
      </rPr>
      <t>alışan temsilcileri görevlendirmemek.</t>
    </r>
  </si>
  <si>
    <r>
      <t xml:space="preserve">20/3 </t>
    </r>
    <r>
      <rPr>
        <sz val="9"/>
        <color indexed="8"/>
        <rFont val="Times New Roman"/>
        <family val="1"/>
        <charset val="162"/>
      </rPr>
      <t>İşveren tarafından çalışan temsilcilerinin öneride bulunma ve tedbir alınmasını isteme hakkını ihlal etmek.</t>
    </r>
  </si>
  <si>
    <r>
      <t xml:space="preserve">20/4 </t>
    </r>
    <r>
      <rPr>
        <sz val="9"/>
        <color indexed="8"/>
        <rFont val="Times New Roman"/>
        <family val="1"/>
        <charset val="162"/>
      </rPr>
      <t>Çalışan temsilcilerinin ve destek elemanlarının haklarını kısıtlamak ve gerekli imkanları sağlamamak.</t>
    </r>
  </si>
  <si>
    <t>MADDE 22 - İş sağlığı ve güvenliği kurulu</t>
  </si>
  <si>
    <t>26/1-i</t>
  </si>
  <si>
    <t>MADDE 23 - İş sağlığı ve güvenliğinin koordinasyonu</t>
  </si>
  <si>
    <t>26/1-j</t>
  </si>
  <si>
    <t xml:space="preserve">MADDE 24 - Teftiş, inceleme, araştırma, müfettişin yetki, yükümlülük ve sorumluluğu </t>
  </si>
  <si>
    <r>
      <t>.</t>
    </r>
    <r>
      <rPr>
        <b/>
        <sz val="9"/>
        <color indexed="8"/>
        <rFont val="Times New Roman"/>
        <family val="1"/>
        <charset val="162"/>
      </rPr>
      <t xml:space="preserve"> 26/1-k</t>
    </r>
  </si>
  <si>
    <r>
      <t xml:space="preserve">24/2 </t>
    </r>
    <r>
      <rPr>
        <sz val="9"/>
        <color indexed="8"/>
        <rFont val="Times New Roman"/>
        <family val="1"/>
        <charset val="162"/>
      </rPr>
      <t>Ölçüm, inceleme ve araştırma yapılmasına, numune alınmasına veya eğitim kurumları ile ortak sağlık ve güvenlik birimlerinin kontrol ve denetiminin yapılmasına engel olmak.</t>
    </r>
  </si>
  <si>
    <t>MADDE 25 - İşin durdurulması</t>
  </si>
  <si>
    <t>26/1-l</t>
  </si>
  <si>
    <r>
      <t xml:space="preserve">25/6 </t>
    </r>
    <r>
      <rPr>
        <sz val="9"/>
        <color indexed="8"/>
        <rFont val="Times New Roman"/>
        <family val="1"/>
        <charset val="162"/>
      </rPr>
      <t>İşin durdurulması sebebiyle işsiz kalan çalışanlara ücretlerini ödememek veya uygun başka iş vermemek.</t>
    </r>
  </si>
  <si>
    <t>MADDE 29 - Güvenlik raporu veya büyük kaza önleme politika belgesi</t>
  </si>
  <si>
    <t>26/1-m</t>
  </si>
  <si>
    <t xml:space="preserve">Büyük kaza önleme politika belgesini hazırlamamak. </t>
  </si>
  <si>
    <t>İşletilmesine Bakanlıkça izin verilmeyen işyerini faaliyete geçirmek.</t>
  </si>
  <si>
    <t xml:space="preserve">Durdurulan işyerinde faaliyete devam etmek. </t>
  </si>
  <si>
    <t>MADDE 30 - İş sağlığı ve güvenliği ile ilgili çeşitli yönetmelikler</t>
  </si>
  <si>
    <t>26/1-n</t>
  </si>
  <si>
    <t>30 uncu madde de öngörülen yönetmeliklerdeki hükümlere aykırı hareket etmek.</t>
  </si>
  <si>
    <t>10 dan Az Çalışanı Olan İşyerleri</t>
  </si>
  <si>
    <t>TL</t>
  </si>
  <si>
    <t>TL / uzman ve hekim için ayrı ayrı</t>
  </si>
  <si>
    <t xml:space="preserve">TL </t>
  </si>
  <si>
    <t>10-49 Çalışanı Olan İşyerleri</t>
  </si>
  <si>
    <t>26/1-o</t>
  </si>
  <si>
    <t>Çalışanlarına standartlara uygun ve CE belgeli kişisel koruyucu donanım temin etmemek.</t>
  </si>
  <si>
    <t>MADDE 26-İdari para cezaları ve uygulanması</t>
  </si>
  <si>
    <t>Yer altı maden işletmelerinde çalışanların bulundukları yeri ve giriş çıkışlarını gösteren takip sistemini kurmamak.</t>
  </si>
  <si>
    <t>50-+ Çalışanı Olan İşyerleri</t>
  </si>
  <si>
    <t xml:space="preserve">TL  </t>
  </si>
  <si>
    <t>TL  / her hüküm için tespit tarihinden itibaren aylık.</t>
  </si>
  <si>
    <t>Ceza Mad.</t>
  </si>
  <si>
    <t xml:space="preserve">TL / Aykırılığın devamı halinde her ay  </t>
  </si>
  <si>
    <t>TL/Her bir tedbir için ayrı ayrı</t>
  </si>
  <si>
    <t>TL / her yükümlülük için ayrı ayrı</t>
  </si>
  <si>
    <t>TL  / her aykırılık için ayrı ayrı</t>
  </si>
  <si>
    <r>
      <t xml:space="preserve">23/2  </t>
    </r>
    <r>
      <rPr>
        <sz val="9"/>
        <color indexed="8"/>
        <rFont val="Times New Roman"/>
        <family val="1"/>
        <charset val="162"/>
      </rPr>
      <t>Yönetim tarafından; birden fazla işyerinin bulunduğu iş merkezlerinde İSG yönünden diğer işyerlerini etkileyecek tehlikeler hususunda tedbir almayan işverenleri Bakanlığa bildirmemek.</t>
    </r>
  </si>
  <si>
    <r>
      <rPr>
        <b/>
        <sz val="10"/>
        <color indexed="8"/>
        <rFont val="Times New Roman"/>
        <family val="1"/>
        <charset val="162"/>
      </rPr>
      <t>Not:</t>
    </r>
    <r>
      <rPr>
        <sz val="10"/>
        <color indexed="8"/>
        <rFont val="Times New Roman"/>
        <family val="1"/>
        <charset val="162"/>
      </rPr>
      <t xml:space="preserve"> 5326 sayılı Kabahatler Kanununun 17 nci maddesinin yedinci fıkrasındaki “İdarî para cezaları her takvim yılı başından geçerli olmak üzere o yıl için 4.1.1961 tarihli ve 213 sayılı Vergi Usul Kanununun mükerrer 298 inci maddesi hükümleri uyarınca tespit ve ilân edilen yeniden değerleme oranında artırılarak uygulanır. Bu suretle idarî para cezasının hesabında bir Türk Lirasının küsuru dikkate alınmaz” hükmü gereğince 1 TL’nin küsuru dikkate alınmamıştır.  </t>
    </r>
  </si>
  <si>
    <t>TL / her çalışan için *</t>
  </si>
  <si>
    <t>TL  / her çalışan için *</t>
  </si>
  <si>
    <t>Çalışan başına TL *</t>
  </si>
  <si>
    <t>* 6331 sayılı İSG Kanununun 26. maddesinin beşinci fıkrası hükmünce çalışan sayısıyla çarpılarak verilen idari para cezalarında üçüncü fıkra hükümleri uygulanmaz.</t>
  </si>
  <si>
    <r>
      <t>6/1-a</t>
    </r>
    <r>
      <rPr>
        <sz val="9"/>
        <rFont val="Times New Roman"/>
        <family val="1"/>
        <charset val="162"/>
      </rPr>
      <t xml:space="preserve"> İş güvenliği uzmanı görevlendirmemek.</t>
    </r>
  </si>
  <si>
    <r>
      <t>6/1-a</t>
    </r>
    <r>
      <rPr>
        <sz val="9"/>
        <rFont val="Times New Roman"/>
        <family val="1"/>
        <charset val="162"/>
      </rPr>
      <t xml:space="preserve"> İşyeri hekimi görevlendirmemek.</t>
    </r>
  </si>
  <si>
    <r>
      <t>6/1-a</t>
    </r>
    <r>
      <rPr>
        <sz val="9"/>
        <rFont val="Times New Roman"/>
        <family val="1"/>
        <charset val="162"/>
      </rPr>
      <t xml:space="preserve"> On ve daha fazla çalışanı olan çok tehlikeli sınıfta yer alan işyerlerinde diğer sağlık personeli görevlendirmemek.</t>
    </r>
  </si>
  <si>
    <t xml:space="preserve">TL/Yükümlülük doğması halinde </t>
  </si>
  <si>
    <r>
      <t>Her bir yükümlülük için  TL/</t>
    </r>
    <r>
      <rPr>
        <b/>
        <sz val="9"/>
        <rFont val="Times New Roman"/>
        <family val="1"/>
        <charset val="162"/>
      </rPr>
      <t xml:space="preserve">  </t>
    </r>
    <r>
      <rPr>
        <sz val="9"/>
        <rFont val="Times New Roman"/>
        <family val="1"/>
        <charset val="162"/>
      </rPr>
      <t xml:space="preserve">                       Aykırılığın devamı halinde her ay</t>
    </r>
  </si>
  <si>
    <r>
      <rPr>
        <sz val="9"/>
        <rFont val="Times New Roman"/>
        <family val="1"/>
        <charset val="162"/>
      </rPr>
      <t xml:space="preserve">Her bir yükümlülük için </t>
    </r>
    <r>
      <rPr>
        <sz val="9"/>
        <color indexed="8"/>
        <rFont val="Times New Roman"/>
        <family val="1"/>
        <charset val="162"/>
      </rPr>
      <t>TL/</t>
    </r>
    <r>
      <rPr>
        <sz val="9"/>
        <color indexed="8"/>
        <rFont val="Times New Roman"/>
        <family val="1"/>
        <charset val="162"/>
      </rPr>
      <t xml:space="preserve">                         Aykırılığın devamı halinde her ay</t>
    </r>
  </si>
  <si>
    <r>
      <t xml:space="preserve">14/1 </t>
    </r>
    <r>
      <rPr>
        <sz val="9"/>
        <rFont val="Times New Roman"/>
        <family val="1"/>
        <charset val="162"/>
      </rPr>
      <t xml:space="preserve">İş kazalarının ve meslek hastalıklarının kaydını tutmamak, gerekli incelemeleri yaparak bunlar ile ilgili raporları  düzenlememek, İşyerinde meydana gelen ancak yaralanma veya ölüme neden olmadığı halde işyeri ya da iş ekipmanının zarara uğramasına yol açan veya çalışan, işyeri ya da iş ekipmanını zarara uğratma potansiyeli olan olayları inceleyerek bunlar ile ilgili raporları düzenlememek. </t>
    </r>
  </si>
  <si>
    <r>
      <t xml:space="preserve">15/1 </t>
    </r>
    <r>
      <rPr>
        <sz val="9"/>
        <color indexed="8"/>
        <rFont val="Times New Roman"/>
        <family val="1"/>
        <charset val="162"/>
      </rPr>
      <t xml:space="preserve">Çalışanlara sağlık gözetimi yaptırmamak veya                       </t>
    </r>
    <r>
      <rPr>
        <b/>
        <sz val="9"/>
        <color indexed="8"/>
        <rFont val="Times New Roman"/>
        <family val="1"/>
        <charset val="162"/>
      </rPr>
      <t xml:space="preserve">15/2 </t>
    </r>
    <r>
      <rPr>
        <sz val="9"/>
        <color indexed="8"/>
        <rFont val="Times New Roman"/>
        <family val="1"/>
        <charset val="162"/>
      </rPr>
      <t xml:space="preserve">Tehlikeli ve çok tehlikeli sınıfta yer alan işlerde çalışacaklar için sağlık raporu almamak.  </t>
    </r>
  </si>
  <si>
    <t xml:space="preserve">16 ncı maddede belirtilen yükümlülükleri yerine getirmemek. </t>
  </si>
  <si>
    <t>17 nci maddede belirtilen yükümlülükleri yerine getirmemek.</t>
  </si>
  <si>
    <t>18 nci maddede belirtilen yükümlülükleri yerine getirmemek.</t>
  </si>
  <si>
    <t xml:space="preserve">TL  / her bir aykırılık için ayrı ayrı </t>
  </si>
  <si>
    <t xml:space="preserve">TL  / her bir aykırılık için çalışan başına* ayrı ayrı </t>
  </si>
  <si>
    <r>
      <rPr>
        <b/>
        <sz val="9"/>
        <color indexed="8"/>
        <rFont val="Times New Roman"/>
        <family val="1"/>
        <charset val="162"/>
      </rPr>
      <t>22/1</t>
    </r>
    <r>
      <rPr>
        <sz val="9"/>
        <color indexed="8"/>
        <rFont val="Times New Roman"/>
        <family val="1"/>
        <charset val="162"/>
      </rPr>
      <t xml:space="preserve"> Elli ve daha fazla çalışanın bulunduğu ve altı aydan fazla süren sürekli işlerin yapıldığı işyerlerinde i</t>
    </r>
    <r>
      <rPr>
        <sz val="9"/>
        <color indexed="8"/>
        <rFont val="Times New Roman"/>
        <family val="1"/>
        <charset val="162"/>
      </rPr>
      <t xml:space="preserve">ş sağlığı ve güvenliği kurulunu oluşturmamak. </t>
    </r>
  </si>
  <si>
    <r>
      <rPr>
        <b/>
        <sz val="9"/>
        <color indexed="8"/>
        <rFont val="Times New Roman"/>
        <family val="1"/>
        <charset val="162"/>
      </rPr>
      <t>22/2-3</t>
    </r>
    <r>
      <rPr>
        <sz val="9"/>
        <color indexed="8"/>
        <rFont val="Times New Roman"/>
        <family val="1"/>
        <charset val="162"/>
      </rPr>
      <t xml:space="preserve"> Alt işverenin bulunduğu hallerde uygun kurulu oluşturmamak, kurullar arasında koordinasyonu sağlamamak.Aynı çalışma alanında birden fazla işverenin bulunması ve bu işverenlerce birden fazla kurulun oluşturulması hâlinde birbirlerinin çalışmalarını etkileyebilecek kurul kararları hakkında diğer işverenleri bilgilendirmemek.</t>
    </r>
  </si>
  <si>
    <t xml:space="preserve">TL/ihlale uğrayan her çalışan için, * Aykırılığın devamı halinde her ay aynı miktar   </t>
  </si>
  <si>
    <t>26/1-ö **</t>
  </si>
  <si>
    <t>** 6331 sayılı Kanunun 26 ncı maddesinin birinci fıkrasına eklenen (ö) bendi, 1/1/2016 tarihinden itibaren uygulanır.</t>
  </si>
  <si>
    <t>6331 sayılı Kanunun 24. maddesi gereğince 4857 Sayılı İş Kanunu'na Göre Uygulanacak İdari Para Cezaları</t>
  </si>
  <si>
    <r>
      <t xml:space="preserve">MADDE 92 - </t>
    </r>
    <r>
      <rPr>
        <b/>
        <sz val="9"/>
        <color indexed="8"/>
        <rFont val="Times New Roman"/>
        <family val="1"/>
        <charset val="162"/>
      </rPr>
      <t>Yetkili makam ve memurlar</t>
    </r>
    <r>
      <rPr>
        <sz val="9"/>
        <color indexed="8"/>
        <rFont val="Times New Roman"/>
        <family val="1"/>
        <charset val="162"/>
      </rPr>
      <t xml:space="preserve"> </t>
    </r>
  </si>
  <si>
    <t>107/1-a</t>
  </si>
  <si>
    <t>Çağrıldıkları zaman gelmemek, ifade ve bilgi vermemek, gerekli olan belge ve delilleri getirip göstermemek ve vermemek, İş Müfettişlerinin 92/1fıkrada yazılı görevlerini yapmak için kendilerine her çeşit kolaylığı göstermemek ve bu yoldaki emir ve isteklerini geciktirmeksizin yerine getirmemek.</t>
  </si>
  <si>
    <r>
      <t>MADDE 96 -</t>
    </r>
    <r>
      <rPr>
        <b/>
        <sz val="9"/>
        <color indexed="8"/>
        <rFont val="Times New Roman"/>
        <family val="1"/>
        <charset val="162"/>
      </rPr>
      <t xml:space="preserve"> İşçi ve işverenin sorumluluğu</t>
    </r>
    <r>
      <rPr>
        <sz val="9"/>
        <color indexed="8"/>
        <rFont val="Times New Roman"/>
        <family val="1"/>
        <charset val="162"/>
      </rPr>
      <t xml:space="preserve"> </t>
    </r>
  </si>
  <si>
    <t>107/1-b</t>
  </si>
  <si>
    <t>İfade ve bilgilerine başvurulan işçilere işverenlerce telkinlerde bulunma, gerçeği saklamaya yahut değiştirmeye zorlama veyahut ilgili makamlara ifade vermeleri üzerine onlara karşı kötü davranışlarda bulunmak.</t>
  </si>
  <si>
    <r>
      <t xml:space="preserve">MADDE 107 - </t>
    </r>
    <r>
      <rPr>
        <b/>
        <sz val="9"/>
        <color indexed="8"/>
        <rFont val="Times New Roman"/>
        <family val="1"/>
        <charset val="162"/>
      </rPr>
      <t xml:space="preserve">İş hayatının denetim ve teftişi ile ilgili hükümlere aykırılık </t>
    </r>
  </si>
  <si>
    <t>İş Müfettişlerinin teftiş ve denetim görevlerinin yapılmasını ve sonuçlandırılmasını engellemek.</t>
  </si>
  <si>
    <r>
      <rPr>
        <b/>
        <sz val="9"/>
        <color indexed="8"/>
        <rFont val="Times New Roman"/>
        <family val="1"/>
        <charset val="162"/>
      </rPr>
      <t>4/1-b</t>
    </r>
    <r>
      <rPr>
        <sz val="9"/>
        <color indexed="8"/>
        <rFont val="Times New Roman"/>
        <family val="1"/>
        <charset val="162"/>
      </rPr>
      <t xml:space="preserve"> İşyerinde alınan iş sağlığı ve güvenliği tedbirlerini izlememek,</t>
    </r>
    <r>
      <rPr>
        <sz val="9"/>
        <color indexed="8"/>
        <rFont val="Times New Roman"/>
        <family val="1"/>
        <charset val="162"/>
      </rPr>
      <t xml:space="preserve"> denetlememek ve uygunsuzlukları gidermemek.</t>
    </r>
  </si>
  <si>
    <t>AZ TEHLİKELİ (Aynı miktarda)</t>
  </si>
  <si>
    <t>TEHLİKELİ (%25 artırılarak)</t>
  </si>
  <si>
    <t>ÇOK TEHLİKELİ (%50 artırılarak)</t>
  </si>
  <si>
    <t>TEHLİKELİ (%50 artırılarak)</t>
  </si>
  <si>
    <t>ÇOK TEHLİKELİ (%100 artırılarak)</t>
  </si>
  <si>
    <t>AZ TEHLİKELİ  (%50 artırılarak)</t>
  </si>
  <si>
    <t>TEHLİKELİ  (%100 artırılarak)</t>
  </si>
  <si>
    <t>ÇOK TEHLİKELİ (%200 artırılarak)</t>
  </si>
  <si>
    <t>…</t>
  </si>
  <si>
    <t xml:space="preserve">Güvenlik raporunu hazırlayarak Bakanlığın incelemesine sunmadan işyerini faaliyete geçirmek. </t>
  </si>
  <si>
    <t>6331 SAYILI İSG KANUNUNA GÖRE 2021 YILINDA UYGULANACAK İDARİ PARA CEZALARI</t>
  </si>
  <si>
    <r>
      <t xml:space="preserve">2021 yılı için uygulanacak </t>
    </r>
    <r>
      <rPr>
        <b/>
        <u/>
        <sz val="9"/>
        <color indexed="8"/>
        <rFont val="Times New Roman"/>
        <family val="1"/>
        <charset val="162"/>
      </rPr>
      <t>temel</t>
    </r>
    <r>
      <rPr>
        <b/>
        <sz val="9"/>
        <color indexed="8"/>
        <rFont val="Times New Roman"/>
        <family val="1"/>
        <charset val="162"/>
      </rPr>
      <t xml:space="preserve">  ceza miktarı (Yeniden Değerleme Oranı %9,11</t>
    </r>
  </si>
  <si>
    <t xml:space="preserve">2021 Yılında Uygulanacak Ceza Miktarı (TL)                                                                                                (Yeniden Değerleme Oranı %9,11)                                                                                              </t>
  </si>
  <si>
    <t>2021 yılı için uygulanacak temel  ceza miktarı (Yeniden Değerleme Oranı %9,11)</t>
  </si>
  <si>
    <t>2021 Yılında Uygulanacak Ceza Miktarı (TL)                                                                                               (Yeniden Değerleme Oranı %9,11)</t>
  </si>
  <si>
    <r>
      <t xml:space="preserve">2021 yılı için uygulanacak </t>
    </r>
    <r>
      <rPr>
        <b/>
        <u/>
        <sz val="9"/>
        <color indexed="8"/>
        <rFont val="Times New Roman"/>
        <family val="1"/>
        <charset val="162"/>
      </rPr>
      <t>temel</t>
    </r>
    <r>
      <rPr>
        <b/>
        <sz val="9"/>
        <color indexed="8"/>
        <rFont val="Times New Roman"/>
        <family val="1"/>
        <charset val="162"/>
      </rPr>
      <t xml:space="preserve">  ceza miktarı (Yeniden Değerleme Oranı %9,11)</t>
    </r>
  </si>
  <si>
    <t xml:space="preserve">2021 Miktar (TL)
Yeniden Değerleme Oranı %9,11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</si>
</sst>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9"/>
      <color indexed="8"/>
      <name val="Times New Roman"/>
      <family val="1"/>
      <charset val="162"/>
    </font>
    <font>
      <sz val="9"/>
      <color indexed="8"/>
      <name val="Times New Roman"/>
      <family val="1"/>
      <charset val="162"/>
    </font>
    <font>
      <sz val="9"/>
      <color indexed="8"/>
      <name val="Times New Roman"/>
      <family val="1"/>
      <charset val="162"/>
    </font>
    <font>
      <b/>
      <sz val="9"/>
      <color indexed="9"/>
      <name val="Times New Roman"/>
      <family val="1"/>
      <charset val="162"/>
    </font>
    <font>
      <sz val="9"/>
      <name val="Times New Roman"/>
      <family val="1"/>
      <charset val="162"/>
    </font>
    <font>
      <b/>
      <sz val="10"/>
      <color indexed="8"/>
      <name val="Times New Roman"/>
      <family val="1"/>
      <charset val="162"/>
    </font>
    <font>
      <sz val="10"/>
      <color indexed="8"/>
      <name val="Times New Roman"/>
      <family val="1"/>
      <charset val="162"/>
    </font>
    <font>
      <sz val="9"/>
      <color indexed="8"/>
      <name val="Times New Roman"/>
      <family val="1"/>
      <charset val="162"/>
    </font>
    <font>
      <b/>
      <sz val="9"/>
      <color indexed="8"/>
      <name val="Times New Roman"/>
      <family val="1"/>
      <charset val="162"/>
    </font>
    <font>
      <sz val="9"/>
      <color indexed="8"/>
      <name val="Times New Roman"/>
      <family val="1"/>
      <charset val="162"/>
    </font>
    <font>
      <b/>
      <sz val="9"/>
      <name val="Times New Roman"/>
      <family val="1"/>
      <charset val="162"/>
    </font>
    <font>
      <sz val="9"/>
      <color indexed="8"/>
      <name val="Times New Roman"/>
      <family val="1"/>
      <charset val="162"/>
    </font>
    <font>
      <b/>
      <sz val="9"/>
      <color indexed="8"/>
      <name val="Times New Roman"/>
      <family val="1"/>
      <charset val="162"/>
    </font>
    <font>
      <sz val="9"/>
      <color indexed="8"/>
      <name val="Times New Roman"/>
      <family val="1"/>
      <charset val="162"/>
    </font>
    <font>
      <b/>
      <sz val="9"/>
      <color indexed="8"/>
      <name val="Times New Roman"/>
      <family val="1"/>
      <charset val="162"/>
    </font>
    <font>
      <b/>
      <sz val="9"/>
      <color indexed="8"/>
      <name val="Times New Roman"/>
      <family val="1"/>
      <charset val="162"/>
    </font>
    <font>
      <b/>
      <u/>
      <sz val="9"/>
      <color indexed="8"/>
      <name val="Times New Roman"/>
      <family val="1"/>
      <charset val="162"/>
    </font>
    <font>
      <b/>
      <sz val="9"/>
      <color rgb="FF000000"/>
      <name val="Times New Roman"/>
      <family val="1"/>
      <charset val="162"/>
    </font>
    <font>
      <sz val="9"/>
      <color theme="1"/>
      <name val="Times New Roman"/>
      <family val="1"/>
      <charset val="162"/>
    </font>
    <font>
      <sz val="9"/>
      <color rgb="FF000000"/>
      <name val="Times New Roman"/>
      <family val="1"/>
      <charset val="162"/>
    </font>
    <font>
      <b/>
      <sz val="9"/>
      <color theme="1"/>
      <name val="Times New Roman"/>
      <family val="1"/>
      <charset val="162"/>
    </font>
    <font>
      <b/>
      <sz val="9"/>
      <color rgb="FFFFFFFF"/>
      <name val="Times New Roman"/>
      <family val="1"/>
      <charset val="162"/>
    </font>
    <font>
      <b/>
      <sz val="12"/>
      <color theme="1"/>
      <name val="Times New Roman"/>
      <family val="1"/>
      <charset val="162"/>
    </font>
    <font>
      <sz val="10"/>
      <color theme="1"/>
      <name val="Times New Roman"/>
      <family val="1"/>
      <charset val="162"/>
    </font>
    <font>
      <b/>
      <sz val="9"/>
      <color rgb="FFFF0000"/>
      <name val="Times New Roman"/>
      <family val="1"/>
      <charset val="162"/>
    </font>
    <font>
      <b/>
      <sz val="7"/>
      <color theme="1"/>
      <name val="Times New Roman"/>
      <family val="1"/>
      <charset val="162"/>
    </font>
  </fonts>
  <fills count="10">
    <fill>
      <patternFill patternType="none"/>
    </fill>
    <fill>
      <patternFill patternType="gray125"/>
    </fill>
    <fill>
      <patternFill patternType="solid">
        <fgColor rgb="FFFFFFCC"/>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DDDDDD"/>
        <bgColor indexed="64"/>
      </patternFill>
    </fill>
    <fill>
      <patternFill patternType="solid">
        <fgColor rgb="FF92D050"/>
        <bgColor indexed="64"/>
      </patternFill>
    </fill>
    <fill>
      <patternFill patternType="solid">
        <fgColor rgb="FFE0E0E0"/>
        <bgColor indexed="64"/>
      </patternFill>
    </fill>
  </fills>
  <borders count="16">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s>
  <cellStyleXfs count="1">
    <xf numFmtId="0" fontId="0" fillId="0" borderId="0"/>
  </cellStyleXfs>
  <cellXfs count="155">
    <xf numFmtId="0" fontId="0" fillId="0" borderId="0" xfId="0"/>
    <xf numFmtId="0" fontId="18" fillId="2" borderId="1" xfId="0" applyFont="1" applyFill="1" applyBorder="1" applyAlignment="1">
      <alignment vertical="center" wrapText="1"/>
    </xf>
    <xf numFmtId="0" fontId="19" fillId="2" borderId="2" xfId="0" applyFont="1" applyFill="1" applyBorder="1" applyAlignment="1">
      <alignment horizontal="justify" vertical="center" wrapText="1"/>
    </xf>
    <xf numFmtId="0" fontId="19" fillId="2" borderId="2" xfId="0" applyFont="1" applyFill="1" applyBorder="1" applyAlignment="1">
      <alignment vertical="center" wrapText="1"/>
    </xf>
    <xf numFmtId="0" fontId="18" fillId="3" borderId="3" xfId="0" applyFont="1" applyFill="1" applyBorder="1" applyAlignment="1">
      <alignment vertical="center" wrapText="1"/>
    </xf>
    <xf numFmtId="0" fontId="18" fillId="3" borderId="2" xfId="0" applyFont="1" applyFill="1" applyBorder="1" applyAlignment="1">
      <alignment vertical="center" wrapText="1"/>
    </xf>
    <xf numFmtId="0" fontId="18" fillId="3" borderId="2" xfId="0" applyFont="1" applyFill="1" applyBorder="1" applyAlignment="1">
      <alignment horizontal="center" vertical="center" wrapText="1"/>
    </xf>
    <xf numFmtId="0" fontId="20" fillId="3" borderId="2" xfId="0" applyFont="1" applyFill="1" applyBorder="1" applyAlignment="1">
      <alignment vertical="center" wrapText="1"/>
    </xf>
    <xf numFmtId="0" fontId="18" fillId="3" borderId="2" xfId="0" applyFont="1" applyFill="1" applyBorder="1" applyAlignment="1">
      <alignment horizontal="justify" vertical="center" wrapText="1"/>
    </xf>
    <xf numFmtId="0" fontId="18" fillId="2" borderId="2" xfId="0" applyFont="1" applyFill="1" applyBorder="1" applyAlignment="1">
      <alignment horizontal="center" vertical="center" wrapText="1"/>
    </xf>
    <xf numFmtId="0" fontId="21" fillId="2" borderId="2" xfId="0" applyFont="1" applyFill="1" applyBorder="1" applyAlignment="1">
      <alignment vertical="center" wrapText="1"/>
    </xf>
    <xf numFmtId="0" fontId="21" fillId="2" borderId="2" xfId="0" applyFont="1" applyFill="1" applyBorder="1" applyAlignment="1">
      <alignment horizontal="center" vertical="center" wrapText="1"/>
    </xf>
    <xf numFmtId="0" fontId="20" fillId="2" borderId="2" xfId="0" applyFont="1"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20" fillId="3" borderId="1" xfId="0" applyFont="1" applyFill="1" applyBorder="1" applyAlignment="1">
      <alignment vertical="center" wrapText="1"/>
    </xf>
    <xf numFmtId="0" fontId="19" fillId="3" borderId="1" xfId="0" applyFont="1" applyFill="1" applyBorder="1" applyAlignment="1">
      <alignment horizontal="justify" vertical="center" wrapText="1"/>
    </xf>
    <xf numFmtId="0" fontId="18" fillId="2" borderId="2" xfId="0" applyFont="1" applyFill="1" applyBorder="1" applyAlignment="1">
      <alignment vertical="center" wrapText="1"/>
    </xf>
    <xf numFmtId="0" fontId="18" fillId="2" borderId="4" xfId="0" applyFont="1" applyFill="1" applyBorder="1" applyAlignment="1">
      <alignment vertical="center" wrapText="1"/>
    </xf>
    <xf numFmtId="0" fontId="18" fillId="3" borderId="4" xfId="0" applyFont="1" applyFill="1" applyBorder="1" applyAlignment="1">
      <alignment vertical="center" wrapText="1"/>
    </xf>
    <xf numFmtId="3" fontId="18" fillId="2" borderId="5" xfId="0" applyNumberFormat="1"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2" borderId="7" xfId="0" applyFont="1" applyFill="1" applyBorder="1" applyAlignment="1">
      <alignment vertical="center" wrapText="1"/>
    </xf>
    <xf numFmtId="0" fontId="22" fillId="2" borderId="8" xfId="0" applyFont="1" applyFill="1" applyBorder="1" applyAlignment="1">
      <alignment horizontal="center" vertical="center" wrapText="1"/>
    </xf>
    <xf numFmtId="0" fontId="18" fillId="2" borderId="8" xfId="0" applyFont="1" applyFill="1" applyBorder="1" applyAlignment="1">
      <alignment vertical="center" wrapText="1"/>
    </xf>
    <xf numFmtId="0" fontId="20" fillId="2" borderId="8" xfId="0" applyFont="1" applyFill="1" applyBorder="1" applyAlignment="1">
      <alignment vertical="center" wrapText="1"/>
    </xf>
    <xf numFmtId="0" fontId="23" fillId="0" borderId="0" xfId="0" applyFont="1" applyAlignment="1">
      <alignment horizontal="left"/>
    </xf>
    <xf numFmtId="3" fontId="18" fillId="2" borderId="8" xfId="0" applyNumberFormat="1" applyFont="1" applyFill="1" applyBorder="1" applyAlignment="1">
      <alignment horizontal="center" vertical="center" wrapText="1"/>
    </xf>
    <xf numFmtId="0" fontId="20" fillId="5" borderId="2" xfId="0" applyFont="1" applyFill="1" applyBorder="1" applyAlignment="1">
      <alignment vertical="center" wrapText="1"/>
    </xf>
    <xf numFmtId="0" fontId="18" fillId="2" borderId="4" xfId="0" applyFont="1" applyFill="1" applyBorder="1" applyAlignment="1">
      <alignment vertical="center" wrapText="1"/>
    </xf>
    <xf numFmtId="0" fontId="5" fillId="3" borderId="2" xfId="0" applyFont="1" applyFill="1" applyBorder="1" applyAlignment="1">
      <alignment vertical="center" wrapText="1"/>
    </xf>
    <xf numFmtId="0" fontId="5" fillId="2" borderId="2" xfId="0" applyFont="1" applyFill="1" applyBorder="1" applyAlignment="1">
      <alignment vertical="center" wrapText="1"/>
    </xf>
    <xf numFmtId="3" fontId="18" fillId="2" borderId="5" xfId="0" applyNumberFormat="1" applyFont="1" applyFill="1" applyBorder="1" applyAlignment="1">
      <alignment horizontal="center" vertical="center" wrapText="1"/>
    </xf>
    <xf numFmtId="0" fontId="18" fillId="3" borderId="2"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2" borderId="7" xfId="0" applyFont="1" applyFill="1" applyBorder="1" applyAlignment="1">
      <alignment horizontal="justify" vertical="center" wrapText="1"/>
    </xf>
    <xf numFmtId="0" fontId="20" fillId="2" borderId="7" xfId="0" applyFont="1" applyFill="1" applyBorder="1" applyAlignment="1">
      <alignment vertical="center" wrapText="1"/>
    </xf>
    <xf numFmtId="0" fontId="19" fillId="2" borderId="7" xfId="0" applyFont="1" applyFill="1" applyBorder="1" applyAlignment="1">
      <alignment wrapText="1"/>
    </xf>
    <xf numFmtId="0" fontId="0" fillId="0" borderId="0" xfId="0" applyAlignment="1">
      <alignment wrapText="1"/>
    </xf>
    <xf numFmtId="0" fontId="24" fillId="0" borderId="0" xfId="0" applyFont="1"/>
    <xf numFmtId="0" fontId="18" fillId="3" borderId="6" xfId="0" applyFont="1" applyFill="1" applyBorder="1" applyAlignment="1">
      <alignment vertical="center" wrapText="1"/>
    </xf>
    <xf numFmtId="0" fontId="18" fillId="3" borderId="4" xfId="0" applyFont="1" applyFill="1" applyBorder="1" applyAlignment="1">
      <alignment vertical="center" wrapText="1"/>
    </xf>
    <xf numFmtId="3" fontId="18" fillId="3" borderId="2" xfId="0"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3" fontId="18" fillId="2" borderId="5" xfId="0" applyNumberFormat="1" applyFont="1" applyFill="1" applyBorder="1" applyAlignment="1">
      <alignment horizontal="center" vertical="center" wrapText="1"/>
    </xf>
    <xf numFmtId="0" fontId="11" fillId="3" borderId="2" xfId="0" applyFont="1" applyFill="1" applyBorder="1" applyAlignment="1">
      <alignment vertical="center" wrapText="1"/>
    </xf>
    <xf numFmtId="0" fontId="19" fillId="0" borderId="0" xfId="0" applyFont="1" applyAlignment="1">
      <alignment horizontal="justify" vertical="center"/>
    </xf>
    <xf numFmtId="0" fontId="11" fillId="2" borderId="2" xfId="0" applyFont="1" applyFill="1" applyBorder="1" applyAlignment="1">
      <alignment vertical="center" wrapText="1"/>
    </xf>
    <xf numFmtId="3" fontId="18" fillId="2" borderId="7" xfId="0"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3" fillId="0" borderId="0" xfId="0" applyFont="1"/>
    <xf numFmtId="0" fontId="18" fillId="2" borderId="6" xfId="0" applyFont="1" applyFill="1" applyBorder="1" applyAlignment="1">
      <alignment horizontal="justify" vertical="center" wrapText="1"/>
    </xf>
    <xf numFmtId="0" fontId="18" fillId="2" borderId="3"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6" borderId="7" xfId="0" applyFont="1" applyFill="1" applyBorder="1" applyAlignment="1">
      <alignment horizontal="justify" vertical="center"/>
    </xf>
    <xf numFmtId="0" fontId="18" fillId="6" borderId="7" xfId="0" applyFont="1" applyFill="1" applyBorder="1" applyAlignment="1">
      <alignment vertical="center"/>
    </xf>
    <xf numFmtId="0" fontId="19" fillId="6" borderId="7" xfId="0" applyFont="1" applyFill="1" applyBorder="1" applyAlignment="1">
      <alignment wrapText="1"/>
    </xf>
    <xf numFmtId="0" fontId="20" fillId="2" borderId="4" xfId="0" applyFont="1" applyFill="1" applyBorder="1" applyAlignment="1">
      <alignment vertical="center" wrapText="1"/>
    </xf>
    <xf numFmtId="3" fontId="11" fillId="2" borderId="2" xfId="0" applyNumberFormat="1" applyFont="1" applyFill="1" applyBorder="1" applyAlignment="1">
      <alignment horizontal="center" vertical="center" wrapText="1"/>
    </xf>
    <xf numFmtId="3" fontId="18" fillId="7" borderId="2" xfId="0" applyNumberFormat="1" applyFont="1" applyFill="1" applyBorder="1" applyAlignment="1">
      <alignment horizontal="center" vertical="center" wrapText="1"/>
    </xf>
    <xf numFmtId="0" fontId="18" fillId="7" borderId="2" xfId="0" applyFont="1" applyFill="1" applyBorder="1" applyAlignment="1">
      <alignment horizontal="center" vertical="center" wrapText="1"/>
    </xf>
    <xf numFmtId="3" fontId="18" fillId="7" borderId="7" xfId="0" applyNumberFormat="1" applyFont="1" applyFill="1" applyBorder="1" applyAlignment="1">
      <alignment horizontal="center" vertical="center" wrapText="1"/>
    </xf>
    <xf numFmtId="3" fontId="11" fillId="7" borderId="2" xfId="0" applyNumberFormat="1"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3" fontId="18" fillId="5" borderId="7" xfId="0" applyNumberFormat="1" applyFont="1" applyFill="1" applyBorder="1" applyAlignment="1">
      <alignment horizontal="center" vertical="center" wrapText="1"/>
    </xf>
    <xf numFmtId="3" fontId="18" fillId="5" borderId="4"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3" fontId="21" fillId="7" borderId="7" xfId="0" applyNumberFormat="1" applyFont="1" applyFill="1" applyBorder="1" applyAlignment="1">
      <alignment vertical="center"/>
    </xf>
    <xf numFmtId="0" fontId="21" fillId="2" borderId="7" xfId="0" applyFont="1" applyFill="1" applyBorder="1" applyAlignment="1">
      <alignment horizontal="center" vertical="center"/>
    </xf>
    <xf numFmtId="3" fontId="1" fillId="2" borderId="2" xfId="0" applyNumberFormat="1" applyFont="1" applyFill="1" applyBorder="1" applyAlignment="1">
      <alignment horizontal="center" vertical="center" wrapText="1"/>
    </xf>
    <xf numFmtId="0" fontId="0" fillId="8" borderId="0" xfId="0" applyFill="1"/>
    <xf numFmtId="0" fontId="0" fillId="0" borderId="0" xfId="0" applyFill="1"/>
    <xf numFmtId="3" fontId="21" fillId="7" borderId="7" xfId="0" applyNumberFormat="1" applyFont="1" applyFill="1" applyBorder="1" applyAlignment="1">
      <alignment vertical="center"/>
    </xf>
    <xf numFmtId="0" fontId="26" fillId="0" borderId="7"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3" fontId="18" fillId="3" borderId="6" xfId="0" applyNumberFormat="1" applyFont="1" applyFill="1" applyBorder="1" applyAlignment="1">
      <alignment horizontal="center" vertical="center" wrapText="1"/>
    </xf>
    <xf numFmtId="3" fontId="18" fillId="3" borderId="4" xfId="0" applyNumberFormat="1" applyFont="1" applyFill="1" applyBorder="1" applyAlignment="1">
      <alignment horizontal="center" vertical="center" wrapText="1"/>
    </xf>
    <xf numFmtId="0" fontId="21" fillId="0" borderId="6" xfId="0" applyFont="1" applyFill="1" applyBorder="1" applyAlignment="1">
      <alignment vertical="center" wrapText="1"/>
    </xf>
    <xf numFmtId="0" fontId="21" fillId="0" borderId="3" xfId="0" applyFont="1" applyFill="1" applyBorder="1" applyAlignment="1">
      <alignment vertical="center"/>
    </xf>
    <xf numFmtId="0" fontId="21" fillId="0" borderId="4" xfId="0" applyFont="1" applyFill="1" applyBorder="1" applyAlignment="1">
      <alignment vertical="center"/>
    </xf>
    <xf numFmtId="3" fontId="21" fillId="2" borderId="6" xfId="0" applyNumberFormat="1" applyFont="1" applyFill="1" applyBorder="1" applyAlignment="1">
      <alignment vertical="center"/>
    </xf>
    <xf numFmtId="3" fontId="21" fillId="2" borderId="3" xfId="0" applyNumberFormat="1" applyFont="1" applyFill="1" applyBorder="1" applyAlignment="1">
      <alignment vertical="center"/>
    </xf>
    <xf numFmtId="3" fontId="21" fillId="2" borderId="4" xfId="0" applyNumberFormat="1" applyFont="1" applyFill="1" applyBorder="1" applyAlignment="1">
      <alignment vertical="center"/>
    </xf>
    <xf numFmtId="3" fontId="21" fillId="7" borderId="6" xfId="0" applyNumberFormat="1" applyFont="1" applyFill="1" applyBorder="1" applyAlignment="1">
      <alignment vertical="center"/>
    </xf>
    <xf numFmtId="3" fontId="21" fillId="7" borderId="4" xfId="0" applyNumberFormat="1" applyFont="1" applyFill="1" applyBorder="1" applyAlignment="1">
      <alignment vertical="center"/>
    </xf>
    <xf numFmtId="0" fontId="24" fillId="0" borderId="0" xfId="0" applyFont="1" applyAlignment="1">
      <alignment wrapText="1"/>
    </xf>
    <xf numFmtId="3" fontId="18" fillId="7" borderId="6" xfId="0" applyNumberFormat="1"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center" vertical="center" wrapText="1"/>
    </xf>
    <xf numFmtId="0" fontId="25" fillId="0" borderId="13" xfId="0"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8" xfId="0"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23" fillId="0" borderId="9" xfId="0" applyFont="1" applyBorder="1" applyAlignment="1">
      <alignment horizontal="left" wrapText="1"/>
    </xf>
    <xf numFmtId="0" fontId="0" fillId="0" borderId="9" xfId="0" applyBorder="1" applyAlignment="1">
      <alignment horizontal="left"/>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5" xfId="0"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18" fillId="3" borderId="6" xfId="0" applyFont="1" applyFill="1" applyBorder="1" applyAlignment="1">
      <alignment vertical="center" wrapText="1"/>
    </xf>
    <xf numFmtId="0" fontId="18" fillId="3" borderId="3" xfId="0" applyFont="1" applyFill="1" applyBorder="1" applyAlignment="1">
      <alignment vertical="center" wrapText="1"/>
    </xf>
    <xf numFmtId="0" fontId="18" fillId="3" borderId="4" xfId="0" applyFont="1" applyFill="1" applyBorder="1" applyAlignment="1">
      <alignment vertical="center" wrapText="1"/>
    </xf>
    <xf numFmtId="0" fontId="18" fillId="3" borderId="3"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3" fontId="18" fillId="2" borderId="6" xfId="0" applyNumberFormat="1" applyFont="1" applyFill="1" applyBorder="1" applyAlignment="1">
      <alignment horizontal="center" vertical="center" wrapText="1"/>
    </xf>
    <xf numFmtId="0" fontId="0" fillId="2" borderId="4" xfId="0"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3" borderId="6" xfId="0" applyFont="1" applyFill="1" applyBorder="1" applyAlignment="1">
      <alignment vertical="center" wrapText="1"/>
    </xf>
    <xf numFmtId="0" fontId="20" fillId="3" borderId="4" xfId="0" applyFont="1" applyFill="1" applyBorder="1" applyAlignment="1">
      <alignment vertical="center" wrapText="1"/>
    </xf>
    <xf numFmtId="0" fontId="0" fillId="0" borderId="3" xfId="0" applyBorder="1" applyAlignment="1">
      <alignment horizontal="center" vertical="center" wrapText="1"/>
    </xf>
    <xf numFmtId="0" fontId="18" fillId="3" borderId="5" xfId="0" applyFont="1" applyFill="1" applyBorder="1" applyAlignment="1">
      <alignment vertical="center" wrapText="1"/>
    </xf>
    <xf numFmtId="0" fontId="0" fillId="0" borderId="2" xfId="0" applyBorder="1" applyAlignment="1"/>
    <xf numFmtId="0" fontId="18" fillId="2" borderId="6" xfId="0" applyFont="1" applyFill="1" applyBorder="1" applyAlignment="1">
      <alignment vertical="center" wrapText="1"/>
    </xf>
    <xf numFmtId="0" fontId="0" fillId="0" borderId="4" xfId="0" applyBorder="1" applyAlignment="1">
      <alignment vertical="center" wrapText="1"/>
    </xf>
    <xf numFmtId="3" fontId="18" fillId="2" borderId="4" xfId="0" applyNumberFormat="1"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4" xfId="0" applyFont="1" applyFill="1" applyBorder="1" applyAlignment="1">
      <alignment vertical="center" wrapText="1"/>
    </xf>
    <xf numFmtId="0" fontId="21" fillId="2" borderId="6" xfId="0" applyFont="1" applyFill="1" applyBorder="1" applyAlignment="1">
      <alignment vertical="center" wrapText="1"/>
    </xf>
    <xf numFmtId="0" fontId="21" fillId="2" borderId="3" xfId="0" applyFont="1" applyFill="1" applyBorder="1" applyAlignment="1">
      <alignment vertical="center" wrapText="1"/>
    </xf>
    <xf numFmtId="0" fontId="21" fillId="2" borderId="4" xfId="0" applyFont="1" applyFill="1" applyBorder="1" applyAlignment="1">
      <alignment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vertical="center" wrapText="1"/>
    </xf>
    <xf numFmtId="0" fontId="20" fillId="2" borderId="6" xfId="0" applyFont="1" applyFill="1" applyBorder="1" applyAlignment="1">
      <alignment vertical="center" wrapText="1"/>
    </xf>
    <xf numFmtId="0" fontId="20" fillId="2" borderId="4" xfId="0" applyFont="1" applyFill="1" applyBorder="1" applyAlignment="1">
      <alignment vertical="center" wrapText="1"/>
    </xf>
    <xf numFmtId="0" fontId="18" fillId="5" borderId="6" xfId="0" applyFont="1" applyFill="1" applyBorder="1" applyAlignment="1">
      <alignment vertical="center" wrapText="1"/>
    </xf>
    <xf numFmtId="0" fontId="18" fillId="5" borderId="4" xfId="0" applyFont="1" applyFill="1" applyBorder="1" applyAlignment="1">
      <alignment vertical="center" wrapText="1"/>
    </xf>
    <xf numFmtId="0" fontId="5" fillId="2" borderId="6"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20" fillId="3" borderId="3" xfId="0" applyFont="1" applyFill="1" applyBorder="1" applyAlignment="1">
      <alignment vertical="center" wrapText="1"/>
    </xf>
    <xf numFmtId="0" fontId="20" fillId="2" borderId="3" xfId="0" applyFont="1" applyFill="1" applyBorder="1" applyAlignment="1">
      <alignment vertical="center" wrapText="1"/>
    </xf>
    <xf numFmtId="0" fontId="18" fillId="9" borderId="6" xfId="0" applyFont="1" applyFill="1" applyBorder="1" applyAlignment="1">
      <alignment horizontal="justify" vertical="center" wrapText="1"/>
    </xf>
    <xf numFmtId="0" fontId="18" fillId="9" borderId="15" xfId="0" applyFont="1" applyFill="1" applyBorder="1" applyAlignment="1">
      <alignment horizontal="justify" vertical="center" wrapText="1"/>
    </xf>
    <xf numFmtId="0" fontId="18" fillId="9" borderId="6"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20" fillId="9" borderId="6" xfId="0" applyFont="1" applyFill="1" applyBorder="1" applyAlignment="1">
      <alignment vertical="center" wrapText="1"/>
    </xf>
    <xf numFmtId="0" fontId="20" fillId="9" borderId="4" xfId="0" applyFont="1" applyFill="1" applyBorder="1" applyAlignment="1">
      <alignment vertical="center" wrapText="1"/>
    </xf>
    <xf numFmtId="0" fontId="21" fillId="0" borderId="3" xfId="0" applyFont="1" applyFill="1" applyBorder="1" applyAlignment="1">
      <alignment vertical="center" wrapText="1"/>
    </xf>
    <xf numFmtId="0" fontId="21" fillId="0" borderId="4" xfId="0" applyFont="1" applyFill="1" applyBorder="1" applyAlignment="1">
      <alignment vertical="center" wrapText="1"/>
    </xf>
    <xf numFmtId="0" fontId="0" fillId="2" borderId="3" xfId="0"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95"/>
  <sheetViews>
    <sheetView tabSelected="1" zoomScaleNormal="100" workbookViewId="0">
      <selection activeCell="H8" sqref="H8"/>
    </sheetView>
  </sheetViews>
  <sheetFormatPr defaultRowHeight="14.4" x14ac:dyDescent="0.3"/>
  <cols>
    <col min="1" max="1" width="12.109375" customWidth="1"/>
    <col min="2" max="2" width="5.6640625" customWidth="1"/>
    <col min="3" max="3" width="22.33203125" customWidth="1"/>
    <col min="4" max="4" width="37.109375" hidden="1" customWidth="1"/>
    <col min="5" max="5" width="8.44140625" customWidth="1"/>
    <col min="6" max="6" width="8.33203125" customWidth="1"/>
    <col min="7" max="8" width="8.44140625" customWidth="1"/>
    <col min="9" max="13" width="8.33203125" customWidth="1"/>
    <col min="14" max="14" width="10.33203125" customWidth="1"/>
    <col min="16" max="16" width="32.109375" customWidth="1"/>
  </cols>
  <sheetData>
    <row r="1" spans="1:14" s="26" customFormat="1" ht="30" customHeight="1" thickBot="1" x14ac:dyDescent="0.35">
      <c r="A1" s="100" t="s">
        <v>125</v>
      </c>
      <c r="B1" s="101"/>
      <c r="C1" s="101"/>
      <c r="D1" s="101"/>
      <c r="E1" s="101"/>
      <c r="F1" s="101"/>
      <c r="G1" s="101"/>
      <c r="H1" s="101"/>
      <c r="I1" s="101"/>
      <c r="J1" s="101"/>
      <c r="K1" s="101"/>
      <c r="L1" s="101"/>
      <c r="M1" s="101"/>
      <c r="N1" s="101"/>
    </row>
    <row r="2" spans="1:14" ht="44.25" customHeight="1" x14ac:dyDescent="0.3">
      <c r="A2" s="114" t="s">
        <v>0</v>
      </c>
      <c r="B2" s="114" t="s">
        <v>76</v>
      </c>
      <c r="C2" s="114" t="s">
        <v>2</v>
      </c>
      <c r="D2" s="78" t="s">
        <v>126</v>
      </c>
      <c r="E2" s="102" t="s">
        <v>127</v>
      </c>
      <c r="F2" s="103"/>
      <c r="G2" s="103"/>
      <c r="H2" s="103"/>
      <c r="I2" s="103"/>
      <c r="J2" s="103"/>
      <c r="K2" s="104"/>
      <c r="L2" s="104"/>
      <c r="M2" s="105"/>
      <c r="N2" s="21"/>
    </row>
    <row r="3" spans="1:14" x14ac:dyDescent="0.3">
      <c r="A3" s="115"/>
      <c r="B3" s="115"/>
      <c r="C3" s="115"/>
      <c r="D3" s="79"/>
      <c r="E3" s="106"/>
      <c r="F3" s="107"/>
      <c r="G3" s="107"/>
      <c r="H3" s="107"/>
      <c r="I3" s="107"/>
      <c r="J3" s="107"/>
      <c r="K3" s="108"/>
      <c r="L3" s="108"/>
      <c r="M3" s="109"/>
      <c r="N3" s="115" t="s">
        <v>3</v>
      </c>
    </row>
    <row r="4" spans="1:14" ht="2.25" customHeight="1" thickBot="1" x14ac:dyDescent="0.35">
      <c r="A4" s="115"/>
      <c r="B4" s="115"/>
      <c r="C4" s="115"/>
      <c r="D4" s="79"/>
      <c r="E4" s="106"/>
      <c r="F4" s="107"/>
      <c r="G4" s="107"/>
      <c r="H4" s="107"/>
      <c r="I4" s="107"/>
      <c r="J4" s="107"/>
      <c r="K4" s="108"/>
      <c r="L4" s="108"/>
      <c r="M4" s="109"/>
      <c r="N4" s="123"/>
    </row>
    <row r="5" spans="1:14" ht="29.25" customHeight="1" thickBot="1" x14ac:dyDescent="0.35">
      <c r="A5" s="115"/>
      <c r="B5" s="115"/>
      <c r="C5" s="115"/>
      <c r="D5" s="79"/>
      <c r="E5" s="95" t="s">
        <v>64</v>
      </c>
      <c r="F5" s="119"/>
      <c r="G5" s="120"/>
      <c r="H5" s="95" t="s">
        <v>68</v>
      </c>
      <c r="I5" s="119"/>
      <c r="J5" s="120"/>
      <c r="K5" s="95" t="s">
        <v>73</v>
      </c>
      <c r="L5" s="96"/>
      <c r="M5" s="97"/>
      <c r="N5" s="123"/>
    </row>
    <row r="6" spans="1:14" ht="45" customHeight="1" thickBot="1" x14ac:dyDescent="0.35">
      <c r="A6" s="116"/>
      <c r="B6" s="116"/>
      <c r="C6" s="116"/>
      <c r="D6" s="80"/>
      <c r="E6" s="76" t="s">
        <v>115</v>
      </c>
      <c r="F6" s="76" t="s">
        <v>116</v>
      </c>
      <c r="G6" s="76" t="s">
        <v>117</v>
      </c>
      <c r="H6" s="76" t="s">
        <v>115</v>
      </c>
      <c r="I6" s="76" t="s">
        <v>118</v>
      </c>
      <c r="J6" s="76" t="s">
        <v>119</v>
      </c>
      <c r="K6" s="77" t="s">
        <v>120</v>
      </c>
      <c r="L6" s="77" t="s">
        <v>121</v>
      </c>
      <c r="M6" s="77" t="s">
        <v>122</v>
      </c>
      <c r="N6" s="94"/>
    </row>
    <row r="7" spans="1:14" ht="18" customHeight="1" x14ac:dyDescent="0.3">
      <c r="A7" s="126" t="s">
        <v>4</v>
      </c>
      <c r="B7" s="129" t="s">
        <v>5</v>
      </c>
      <c r="C7" s="1" t="s">
        <v>6</v>
      </c>
      <c r="D7" s="1"/>
      <c r="E7" s="20"/>
      <c r="F7" s="20"/>
      <c r="G7" s="20"/>
      <c r="H7" s="20"/>
      <c r="I7" s="20"/>
      <c r="J7" s="20"/>
      <c r="K7" s="32"/>
      <c r="L7" s="32"/>
      <c r="M7" s="32"/>
      <c r="N7" s="137" t="s">
        <v>67</v>
      </c>
    </row>
    <row r="8" spans="1:14" ht="111" customHeight="1" thickBot="1" x14ac:dyDescent="0.35">
      <c r="A8" s="136"/>
      <c r="B8" s="135"/>
      <c r="C8" s="2" t="s">
        <v>7</v>
      </c>
      <c r="D8" s="66">
        <f>ROUNDDOWN(4688*9.11/100+4688,)</f>
        <v>5115</v>
      </c>
      <c r="E8" s="44">
        <f>D8</f>
        <v>5115</v>
      </c>
      <c r="F8" s="44">
        <f>ROUNDDOWN(D8*1.25,0)</f>
        <v>6393</v>
      </c>
      <c r="G8" s="44">
        <f>ROUNDDOWN(D8*1.5,0)</f>
        <v>7672</v>
      </c>
      <c r="H8" s="44">
        <f>D8</f>
        <v>5115</v>
      </c>
      <c r="I8" s="44">
        <f>ROUNDDOWN(D8*1.5,0)</f>
        <v>7672</v>
      </c>
      <c r="J8" s="44">
        <f>ROUNDDOWN(D8*2,0)</f>
        <v>10230</v>
      </c>
      <c r="K8" s="44">
        <f>ROUNDDOWN(D8*1.5,0)</f>
        <v>7672</v>
      </c>
      <c r="L8" s="44">
        <f>ROUNDDOWN(D8*2,0)</f>
        <v>10230</v>
      </c>
      <c r="M8" s="44">
        <f>ROUNDDOWN(D8*3,0)</f>
        <v>15345</v>
      </c>
      <c r="N8" s="138"/>
    </row>
    <row r="9" spans="1:14" ht="48.6" thickBot="1" x14ac:dyDescent="0.35">
      <c r="A9" s="131"/>
      <c r="B9" s="94"/>
      <c r="C9" s="3" t="s">
        <v>114</v>
      </c>
      <c r="D9" s="66">
        <f>ROUNDDOWN((4688*9.11/100)+4688,0)</f>
        <v>5115</v>
      </c>
      <c r="E9" s="44">
        <f>D9</f>
        <v>5115</v>
      </c>
      <c r="F9" s="44">
        <f>ROUNDDOWN(D9*1.25,0)</f>
        <v>6393</v>
      </c>
      <c r="G9" s="44">
        <f>ROUNDDOWN(D9*1.5,0)</f>
        <v>7672</v>
      </c>
      <c r="H9" s="44">
        <f>D9</f>
        <v>5115</v>
      </c>
      <c r="I9" s="44">
        <f>ROUNDDOWN(D9*1.5,0)</f>
        <v>7672</v>
      </c>
      <c r="J9" s="44">
        <f>ROUNDDOWN(D9*2,0)</f>
        <v>10230</v>
      </c>
      <c r="K9" s="44">
        <f>ROUNDDOWN(D9*1.5,0)</f>
        <v>7672</v>
      </c>
      <c r="L9" s="44">
        <f>ROUNDDOWN(D9*2,0)</f>
        <v>10230</v>
      </c>
      <c r="M9" s="44">
        <f>ROUNDDOWN(D9*3,0)</f>
        <v>15345</v>
      </c>
      <c r="N9" s="60"/>
    </row>
    <row r="10" spans="1:14" ht="63" customHeight="1" thickBot="1" x14ac:dyDescent="0.35">
      <c r="A10" s="111" t="s">
        <v>8</v>
      </c>
      <c r="B10" s="98" t="s">
        <v>9</v>
      </c>
      <c r="C10" s="46" t="s">
        <v>87</v>
      </c>
      <c r="D10" s="65">
        <f>ROUNDDOWN((11735*9.11/100)+11735,0)</f>
        <v>12804</v>
      </c>
      <c r="E10" s="62">
        <f>D10</f>
        <v>12804</v>
      </c>
      <c r="F10" s="62">
        <f>ROUNDDOWN(D10*1.25,0)</f>
        <v>16005</v>
      </c>
      <c r="G10" s="62">
        <f>ROUNDDOWN(D10*1.5,0)</f>
        <v>19206</v>
      </c>
      <c r="H10" s="62">
        <f>D10</f>
        <v>12804</v>
      </c>
      <c r="I10" s="62">
        <f>ROUNDDOWN(D10*1.5,0)</f>
        <v>19206</v>
      </c>
      <c r="J10" s="62">
        <f>ROUNDDOWN(D10*2,0)</f>
        <v>25608</v>
      </c>
      <c r="K10" s="62">
        <f>ROUNDDOWN(D10*1.5,0)</f>
        <v>19206</v>
      </c>
      <c r="L10" s="62">
        <f>ROUNDDOWN(D10*2,0)</f>
        <v>25608</v>
      </c>
      <c r="M10" s="62">
        <f>ROUNDDOWN(D10*3,0)</f>
        <v>38412</v>
      </c>
      <c r="N10" s="7" t="s">
        <v>77</v>
      </c>
    </row>
    <row r="11" spans="1:14" ht="54.75" customHeight="1" thickBot="1" x14ac:dyDescent="0.35">
      <c r="A11" s="111"/>
      <c r="B11" s="113"/>
      <c r="C11" s="46" t="s">
        <v>88</v>
      </c>
      <c r="D11" s="65">
        <f>ROUNDDOWN((11735*9.11/100)+11735,0)</f>
        <v>12804</v>
      </c>
      <c r="E11" s="62">
        <f>D11</f>
        <v>12804</v>
      </c>
      <c r="F11" s="62">
        <f>ROUNDDOWN(D11*1.25,0)</f>
        <v>16005</v>
      </c>
      <c r="G11" s="62">
        <f>ROUNDDOWN(D11*1.5,0)</f>
        <v>19206</v>
      </c>
      <c r="H11" s="62">
        <f>D11</f>
        <v>12804</v>
      </c>
      <c r="I11" s="62">
        <f>ROUNDDOWN(D11*1.5,0)</f>
        <v>19206</v>
      </c>
      <c r="J11" s="62">
        <f>ROUNDDOWN(D11*2,0)</f>
        <v>25608</v>
      </c>
      <c r="K11" s="62">
        <f>ROUNDDOWN(D11*1.5,0)</f>
        <v>19206</v>
      </c>
      <c r="L11" s="62">
        <f>ROUNDDOWN(D11*2,0)</f>
        <v>25608</v>
      </c>
      <c r="M11" s="62">
        <f>ROUNDDOWN(D11*3,0)</f>
        <v>38412</v>
      </c>
      <c r="N11" s="7" t="s">
        <v>77</v>
      </c>
    </row>
    <row r="12" spans="1:14" ht="113.25" customHeight="1" thickBot="1" x14ac:dyDescent="0.35">
      <c r="A12" s="112"/>
      <c r="B12" s="99"/>
      <c r="C12" s="46" t="s">
        <v>89</v>
      </c>
      <c r="D12" s="65">
        <f>ROUNDDOWN((5864*9.11/100)+5864,0)</f>
        <v>6398</v>
      </c>
      <c r="E12" s="62" t="s">
        <v>123</v>
      </c>
      <c r="F12" s="62" t="s">
        <v>123</v>
      </c>
      <c r="G12" s="62" t="s">
        <v>123</v>
      </c>
      <c r="H12" s="62" t="s">
        <v>123</v>
      </c>
      <c r="I12" s="62" t="s">
        <v>123</v>
      </c>
      <c r="J12" s="62">
        <f>ROUNDDOWN(D12*2,0)</f>
        <v>12796</v>
      </c>
      <c r="K12" s="62" t="s">
        <v>123</v>
      </c>
      <c r="L12" s="62" t="s">
        <v>123</v>
      </c>
      <c r="M12" s="62">
        <f>ROUNDDOWN(D12*3,0)</f>
        <v>19194</v>
      </c>
      <c r="N12" s="7" t="s">
        <v>77</v>
      </c>
    </row>
    <row r="13" spans="1:14" ht="44.25" customHeight="1" thickBot="1" x14ac:dyDescent="0.35">
      <c r="A13" s="114" t="s">
        <v>0</v>
      </c>
      <c r="B13" s="114" t="s">
        <v>1</v>
      </c>
      <c r="C13" s="114" t="s">
        <v>2</v>
      </c>
      <c r="D13" s="78" t="s">
        <v>128</v>
      </c>
      <c r="E13" s="102" t="s">
        <v>129</v>
      </c>
      <c r="F13" s="103"/>
      <c r="G13" s="103"/>
      <c r="H13" s="103"/>
      <c r="I13" s="103"/>
      <c r="J13" s="103"/>
      <c r="K13" s="104"/>
      <c r="L13" s="104"/>
      <c r="M13" s="105"/>
      <c r="N13" s="21"/>
    </row>
    <row r="14" spans="1:14" ht="29.25" customHeight="1" thickBot="1" x14ac:dyDescent="0.35">
      <c r="A14" s="115"/>
      <c r="B14" s="115"/>
      <c r="C14" s="115"/>
      <c r="D14" s="79"/>
      <c r="E14" s="95" t="s">
        <v>64</v>
      </c>
      <c r="F14" s="119"/>
      <c r="G14" s="120"/>
      <c r="H14" s="95" t="s">
        <v>68</v>
      </c>
      <c r="I14" s="119"/>
      <c r="J14" s="120"/>
      <c r="K14" s="95" t="s">
        <v>73</v>
      </c>
      <c r="L14" s="96"/>
      <c r="M14" s="97"/>
      <c r="N14" s="123"/>
    </row>
    <row r="15" spans="1:14" ht="49.5" customHeight="1" thickBot="1" x14ac:dyDescent="0.35">
      <c r="A15" s="116"/>
      <c r="B15" s="116"/>
      <c r="C15" s="116"/>
      <c r="D15" s="80"/>
      <c r="E15" s="76" t="s">
        <v>115</v>
      </c>
      <c r="F15" s="76" t="s">
        <v>116</v>
      </c>
      <c r="G15" s="76" t="s">
        <v>117</v>
      </c>
      <c r="H15" s="76" t="s">
        <v>115</v>
      </c>
      <c r="I15" s="76" t="s">
        <v>118</v>
      </c>
      <c r="J15" s="76" t="s">
        <v>119</v>
      </c>
      <c r="K15" s="77" t="s">
        <v>120</v>
      </c>
      <c r="L15" s="77" t="s">
        <v>121</v>
      </c>
      <c r="M15" s="77" t="s">
        <v>122</v>
      </c>
      <c r="N15" s="94"/>
    </row>
    <row r="16" spans="1:14" ht="80.25" customHeight="1" thickBot="1" x14ac:dyDescent="0.35">
      <c r="A16" s="4"/>
      <c r="B16" s="6" t="s">
        <v>9</v>
      </c>
      <c r="C16" s="5" t="s">
        <v>10</v>
      </c>
      <c r="D16" s="42">
        <f>ROUNDDOWN((3516*9.11/100)+3516,0)</f>
        <v>3836</v>
      </c>
      <c r="E16" s="42">
        <f>D16</f>
        <v>3836</v>
      </c>
      <c r="F16" s="42">
        <f>ROUNDDOWN(D16*1.25,0)</f>
        <v>4795</v>
      </c>
      <c r="G16" s="42">
        <f>ROUNDDOWN(D16*1.5,0)</f>
        <v>5754</v>
      </c>
      <c r="H16" s="42">
        <f>D16</f>
        <v>3836</v>
      </c>
      <c r="I16" s="42">
        <f>ROUNDDOWN(D16*1.5,0)</f>
        <v>5754</v>
      </c>
      <c r="J16" s="42">
        <f>ROUNDDOWN(D16*2,0)</f>
        <v>7672</v>
      </c>
      <c r="K16" s="42">
        <f>ROUNDDOWN(D16*1.5,0)</f>
        <v>5754</v>
      </c>
      <c r="L16" s="42">
        <f>ROUNDDOWN(D16*2,0)</f>
        <v>7672</v>
      </c>
      <c r="M16" s="42">
        <f>ROUNDDOWN(D16*3,0)</f>
        <v>11508</v>
      </c>
      <c r="N16" s="7" t="s">
        <v>65</v>
      </c>
    </row>
    <row r="17" spans="1:14" ht="61.5" customHeight="1" thickBot="1" x14ac:dyDescent="0.35">
      <c r="A17" s="4" t="s">
        <v>8</v>
      </c>
      <c r="B17" s="6" t="s">
        <v>9</v>
      </c>
      <c r="C17" s="5" t="s">
        <v>11</v>
      </c>
      <c r="D17" s="42">
        <f>ROUNDDOWN((3516*9.11/100)+3516,0)</f>
        <v>3836</v>
      </c>
      <c r="E17" s="42">
        <f>D17</f>
        <v>3836</v>
      </c>
      <c r="F17" s="42">
        <f>ROUNDDOWN(D17*1.25,0)</f>
        <v>4795</v>
      </c>
      <c r="G17" s="42">
        <f>ROUNDDOWN(D17*1.5,0)</f>
        <v>5754</v>
      </c>
      <c r="H17" s="42">
        <f>D17</f>
        <v>3836</v>
      </c>
      <c r="I17" s="42">
        <f>ROUNDDOWN(D17*1.5,0)</f>
        <v>5754</v>
      </c>
      <c r="J17" s="42">
        <f>ROUNDDOWN(D17*2,0)</f>
        <v>7672</v>
      </c>
      <c r="K17" s="42">
        <f>ROUNDDOWN(D17*1.5,0)</f>
        <v>5754</v>
      </c>
      <c r="L17" s="42">
        <f>ROUNDDOWN(D17*2,0)</f>
        <v>7672</v>
      </c>
      <c r="M17" s="42">
        <f>ROUNDDOWN(D17*3,0)</f>
        <v>11508</v>
      </c>
      <c r="N17" s="7" t="s">
        <v>65</v>
      </c>
    </row>
    <row r="18" spans="1:14" ht="103.5" customHeight="1" thickBot="1" x14ac:dyDescent="0.35">
      <c r="A18" s="4"/>
      <c r="B18" s="6" t="s">
        <v>9</v>
      </c>
      <c r="C18" s="8" t="s">
        <v>12</v>
      </c>
      <c r="D18" s="42">
        <f>ROUNDDOWN((2342*9.11/100)+2342,0)</f>
        <v>2555</v>
      </c>
      <c r="E18" s="42">
        <f>D18</f>
        <v>2555</v>
      </c>
      <c r="F18" s="42">
        <f>ROUNDDOWN(D18*1.25,0)</f>
        <v>3193</v>
      </c>
      <c r="G18" s="42">
        <f>ROUNDDOWN(D18*1.5,0)</f>
        <v>3832</v>
      </c>
      <c r="H18" s="42">
        <f>D18</f>
        <v>2555</v>
      </c>
      <c r="I18" s="42">
        <f>ROUNDDOWN(D18*1.5,0)</f>
        <v>3832</v>
      </c>
      <c r="J18" s="42">
        <f>ROUNDDOWN(D18*2,0)</f>
        <v>5110</v>
      </c>
      <c r="K18" s="42">
        <f>ROUNDDOWN(D18*1.5,0)</f>
        <v>3832</v>
      </c>
      <c r="L18" s="42">
        <f>ROUNDDOWN(D18*2,0)</f>
        <v>5110</v>
      </c>
      <c r="M18" s="42">
        <f>ROUNDDOWN(D18*3,0)</f>
        <v>7665</v>
      </c>
      <c r="N18" s="30" t="s">
        <v>78</v>
      </c>
    </row>
    <row r="19" spans="1:14" ht="78" customHeight="1" thickBot="1" x14ac:dyDescent="0.35">
      <c r="A19" s="19"/>
      <c r="B19" s="6" t="s">
        <v>9</v>
      </c>
      <c r="C19" s="5" t="s">
        <v>13</v>
      </c>
      <c r="D19" s="42">
        <f>ROUNDDOWN((3516*9.11/100)+3516,0)</f>
        <v>3836</v>
      </c>
      <c r="E19" s="42">
        <f>D19</f>
        <v>3836</v>
      </c>
      <c r="F19" s="42">
        <f>ROUNDDOWN(D19*1.25,0)</f>
        <v>4795</v>
      </c>
      <c r="G19" s="42">
        <f>ROUNDDOWN(D19*1.5,0)</f>
        <v>5754</v>
      </c>
      <c r="H19" s="42">
        <f>D19</f>
        <v>3836</v>
      </c>
      <c r="I19" s="42">
        <f>ROUNDDOWN(D19*1.5,0)</f>
        <v>5754</v>
      </c>
      <c r="J19" s="42">
        <f>ROUNDDOWN(D19*2,0)</f>
        <v>7672</v>
      </c>
      <c r="K19" s="42">
        <f>ROUNDDOWN(D19*1.5,0)</f>
        <v>5754</v>
      </c>
      <c r="L19" s="42">
        <f>ROUNDDOWN(D19*2,0)</f>
        <v>7672</v>
      </c>
      <c r="M19" s="42">
        <f>ROUNDDOWN(D19*3,0)</f>
        <v>11508</v>
      </c>
      <c r="N19" s="7" t="s">
        <v>65</v>
      </c>
    </row>
    <row r="20" spans="1:14" ht="50.25" customHeight="1" thickBot="1" x14ac:dyDescent="0.35">
      <c r="A20" s="132" t="s">
        <v>14</v>
      </c>
      <c r="B20" s="9" t="s">
        <v>15</v>
      </c>
      <c r="C20" s="10" t="s">
        <v>16</v>
      </c>
      <c r="D20" s="66">
        <f>ROUNDDOWN((3516*9.11/100)+3516,0)</f>
        <v>3836</v>
      </c>
      <c r="E20" s="44">
        <f>D20</f>
        <v>3836</v>
      </c>
      <c r="F20" s="44">
        <f>ROUNDDOWN(D20*1.25,0)</f>
        <v>4795</v>
      </c>
      <c r="G20" s="44">
        <f>ROUNDDOWN(D20*1.5,0)</f>
        <v>5754</v>
      </c>
      <c r="H20" s="44">
        <f>D20</f>
        <v>3836</v>
      </c>
      <c r="I20" s="44">
        <f>ROUNDDOWN(D20*1.5,0)</f>
        <v>5754</v>
      </c>
      <c r="J20" s="44">
        <f>ROUNDDOWN(D20*2,0)</f>
        <v>7672</v>
      </c>
      <c r="K20" s="44">
        <f>ROUNDDOWN(D20*1.5,0)</f>
        <v>5754</v>
      </c>
      <c r="L20" s="44">
        <f>ROUNDDOWN(D20*2,0)</f>
        <v>7672</v>
      </c>
      <c r="M20" s="44">
        <f>ROUNDDOWN(D20*3,0)</f>
        <v>11508</v>
      </c>
      <c r="N20" s="3" t="s">
        <v>66</v>
      </c>
    </row>
    <row r="21" spans="1:14" x14ac:dyDescent="0.3">
      <c r="A21" s="133"/>
      <c r="B21" s="129" t="s">
        <v>15</v>
      </c>
      <c r="C21" s="1"/>
      <c r="D21" s="1"/>
      <c r="E21" s="45"/>
      <c r="F21" s="45"/>
      <c r="G21" s="45"/>
      <c r="H21" s="45"/>
      <c r="I21" s="45"/>
      <c r="J21" s="45"/>
      <c r="K21" s="117">
        <f>ROUNDDOWN(D22*1.5,0)</f>
        <v>5754</v>
      </c>
      <c r="L21" s="117">
        <f>ROUNDDOWN(D22*2,0)</f>
        <v>7672</v>
      </c>
      <c r="M21" s="117">
        <f>ROUNDDOWN(D22*3,0)</f>
        <v>11508</v>
      </c>
      <c r="N21" s="141" t="s">
        <v>90</v>
      </c>
    </row>
    <row r="22" spans="1:14" ht="21" customHeight="1" x14ac:dyDescent="0.3">
      <c r="A22" s="133"/>
      <c r="B22" s="135"/>
      <c r="C22" s="1" t="s">
        <v>17</v>
      </c>
      <c r="D22" s="43">
        <f>ROUNDDOWN((3516*9.11/100)+3516,0)</f>
        <v>3836</v>
      </c>
      <c r="E22" s="43" t="s">
        <v>123</v>
      </c>
      <c r="F22" s="43" t="s">
        <v>123</v>
      </c>
      <c r="G22" s="43" t="s">
        <v>123</v>
      </c>
      <c r="H22" s="43" t="s">
        <v>123</v>
      </c>
      <c r="I22" s="43" t="s">
        <v>123</v>
      </c>
      <c r="J22" s="43" t="s">
        <v>123</v>
      </c>
      <c r="K22" s="154"/>
      <c r="L22" s="154"/>
      <c r="M22" s="154"/>
      <c r="N22" s="143"/>
    </row>
    <row r="23" spans="1:14" ht="35.25" customHeight="1" thickBot="1" x14ac:dyDescent="0.35">
      <c r="A23" s="134"/>
      <c r="B23" s="130"/>
      <c r="C23" s="12"/>
      <c r="D23" s="12"/>
      <c r="E23" s="44"/>
      <c r="F23" s="44"/>
      <c r="G23" s="44"/>
      <c r="H23" s="44"/>
      <c r="I23" s="44"/>
      <c r="J23" s="44"/>
      <c r="K23" s="118"/>
      <c r="L23" s="118"/>
      <c r="M23" s="118"/>
      <c r="N23" s="142"/>
    </row>
    <row r="24" spans="1:14" ht="44.25" customHeight="1" thickBot="1" x14ac:dyDescent="0.35">
      <c r="A24" s="114" t="s">
        <v>0</v>
      </c>
      <c r="B24" s="114" t="s">
        <v>76</v>
      </c>
      <c r="C24" s="114" t="s">
        <v>2</v>
      </c>
      <c r="D24" s="78" t="s">
        <v>128</v>
      </c>
      <c r="E24" s="102" t="s">
        <v>129</v>
      </c>
      <c r="F24" s="103"/>
      <c r="G24" s="103"/>
      <c r="H24" s="103"/>
      <c r="I24" s="103"/>
      <c r="J24" s="103"/>
      <c r="K24" s="104"/>
      <c r="L24" s="104"/>
      <c r="M24" s="105"/>
      <c r="N24" s="21"/>
    </row>
    <row r="25" spans="1:14" ht="29.25" customHeight="1" thickBot="1" x14ac:dyDescent="0.35">
      <c r="A25" s="115"/>
      <c r="B25" s="115"/>
      <c r="C25" s="115"/>
      <c r="D25" s="79"/>
      <c r="E25" s="95" t="s">
        <v>64</v>
      </c>
      <c r="F25" s="119"/>
      <c r="G25" s="120"/>
      <c r="H25" s="95" t="s">
        <v>68</v>
      </c>
      <c r="I25" s="119"/>
      <c r="J25" s="120"/>
      <c r="K25" s="95" t="s">
        <v>73</v>
      </c>
      <c r="L25" s="96"/>
      <c r="M25" s="97"/>
      <c r="N25" s="123"/>
    </row>
    <row r="26" spans="1:14" ht="42.75" customHeight="1" thickBot="1" x14ac:dyDescent="0.35">
      <c r="A26" s="116"/>
      <c r="B26" s="116"/>
      <c r="C26" s="116"/>
      <c r="D26" s="80"/>
      <c r="E26" s="76" t="s">
        <v>115</v>
      </c>
      <c r="F26" s="76" t="s">
        <v>116</v>
      </c>
      <c r="G26" s="76" t="s">
        <v>117</v>
      </c>
      <c r="H26" s="76" t="s">
        <v>115</v>
      </c>
      <c r="I26" s="76" t="s">
        <v>118</v>
      </c>
      <c r="J26" s="76" t="s">
        <v>119</v>
      </c>
      <c r="K26" s="76" t="s">
        <v>120</v>
      </c>
      <c r="L26" s="76" t="s">
        <v>121</v>
      </c>
      <c r="M26" s="76" t="s">
        <v>122</v>
      </c>
      <c r="N26" s="94"/>
    </row>
    <row r="27" spans="1:14" ht="28.5" customHeight="1" thickBot="1" x14ac:dyDescent="0.35">
      <c r="A27" s="4"/>
      <c r="B27" s="98" t="s">
        <v>19</v>
      </c>
      <c r="C27" s="139" t="s">
        <v>20</v>
      </c>
      <c r="D27" s="67">
        <f>ROUNDDOWN((7038*9.11/100)+7038,0)</f>
        <v>7679</v>
      </c>
      <c r="E27" s="42">
        <f>D27</f>
        <v>7679</v>
      </c>
      <c r="F27" s="42">
        <f>ROUNDDOWN(D27*1.25,0)</f>
        <v>9598</v>
      </c>
      <c r="G27" s="42">
        <f>ROUNDDOWN(D27*1.5,0)</f>
        <v>11518</v>
      </c>
      <c r="H27" s="42">
        <f>D27</f>
        <v>7679</v>
      </c>
      <c r="I27" s="42">
        <f>ROUNDDOWN(D27*1.5,0)</f>
        <v>11518</v>
      </c>
      <c r="J27" s="42">
        <f>ROUNDDOWN(D27*2,0)</f>
        <v>15358</v>
      </c>
      <c r="K27" s="42">
        <f>ROUNDDOWN(D27*1.5,0)</f>
        <v>11518</v>
      </c>
      <c r="L27" s="42">
        <f>ROUNDDOWN(D27*2,0)</f>
        <v>15358</v>
      </c>
      <c r="M27" s="42">
        <f>ROUNDDOWN(D27*3,0)</f>
        <v>23037</v>
      </c>
      <c r="N27" s="7" t="s">
        <v>67</v>
      </c>
    </row>
    <row r="28" spans="1:14" ht="72" customHeight="1" thickBot="1" x14ac:dyDescent="0.35">
      <c r="A28" s="4" t="s">
        <v>18</v>
      </c>
      <c r="B28" s="99"/>
      <c r="C28" s="140"/>
      <c r="D28" s="68">
        <f>ROUNDDOWN((10560*9.11/100)+10560,0)</f>
        <v>11522</v>
      </c>
      <c r="E28" s="42">
        <f>D28</f>
        <v>11522</v>
      </c>
      <c r="F28" s="42">
        <f>ROUNDDOWN(D28*1.25,0)</f>
        <v>14402</v>
      </c>
      <c r="G28" s="42">
        <f>ROUNDDOWN(D28*1.5,0)</f>
        <v>17283</v>
      </c>
      <c r="H28" s="42">
        <f>D28</f>
        <v>11522</v>
      </c>
      <c r="I28" s="42">
        <f>ROUNDDOWN(D28*1.5,0)</f>
        <v>17283</v>
      </c>
      <c r="J28" s="42">
        <f>ROUNDDOWN(D28*2,0)</f>
        <v>23044</v>
      </c>
      <c r="K28" s="42">
        <f>ROUNDDOWN(D28*1.5,0)</f>
        <v>17283</v>
      </c>
      <c r="L28" s="42">
        <f>ROUNDDOWN(D28*2,0)</f>
        <v>23044</v>
      </c>
      <c r="M28" s="42">
        <f>ROUNDDOWN(D28*3,0)</f>
        <v>34566</v>
      </c>
      <c r="N28" s="7" t="s">
        <v>77</v>
      </c>
    </row>
    <row r="29" spans="1:14" ht="51" customHeight="1" x14ac:dyDescent="0.3">
      <c r="A29" s="13"/>
      <c r="B29" s="98" t="s">
        <v>19</v>
      </c>
      <c r="C29" s="110" t="s">
        <v>21</v>
      </c>
      <c r="D29" s="81">
        <f>ROUNDDOWN((3516*9.11/100)+3516,0)</f>
        <v>3836</v>
      </c>
      <c r="E29" s="81">
        <f>D29</f>
        <v>3836</v>
      </c>
      <c r="F29" s="81">
        <f>ROUNDDOWN(D29*1.25,0)</f>
        <v>4795</v>
      </c>
      <c r="G29" s="81">
        <f>ROUNDDOWN(D29*1.5,0)</f>
        <v>5754</v>
      </c>
      <c r="H29" s="81">
        <f>D29</f>
        <v>3836</v>
      </c>
      <c r="I29" s="81">
        <f>ROUNDDOWN(D29*1.5,0)</f>
        <v>5754</v>
      </c>
      <c r="J29" s="81">
        <f>ROUNDDOWN(D29*2,0)</f>
        <v>7672</v>
      </c>
      <c r="K29" s="81">
        <f>ROUNDDOWN(D29*1.5,0)</f>
        <v>5754</v>
      </c>
      <c r="L29" s="81">
        <f>ROUNDDOWN(D29*2,0)</f>
        <v>7672</v>
      </c>
      <c r="M29" s="81">
        <f>ROUNDDOWN(D29*3,0)</f>
        <v>11508</v>
      </c>
      <c r="N29" s="121" t="s">
        <v>65</v>
      </c>
    </row>
    <row r="30" spans="1:14" ht="20.25" customHeight="1" thickBot="1" x14ac:dyDescent="0.35">
      <c r="A30" s="14"/>
      <c r="B30" s="99"/>
      <c r="C30" s="112"/>
      <c r="D30" s="82"/>
      <c r="E30" s="94"/>
      <c r="F30" s="94"/>
      <c r="G30" s="94"/>
      <c r="H30" s="94"/>
      <c r="I30" s="94"/>
      <c r="J30" s="94"/>
      <c r="K30" s="94"/>
      <c r="L30" s="94"/>
      <c r="M30" s="94"/>
      <c r="N30" s="122"/>
    </row>
    <row r="31" spans="1:14" ht="9.75" customHeight="1" x14ac:dyDescent="0.3">
      <c r="A31" s="126" t="s">
        <v>22</v>
      </c>
      <c r="B31" s="129" t="s">
        <v>23</v>
      </c>
      <c r="C31" s="137" t="s">
        <v>24</v>
      </c>
      <c r="D31" s="117">
        <f>ROUNDDOWN((2342*9.11/100)+2342,0)</f>
        <v>2555</v>
      </c>
      <c r="E31" s="117">
        <f>D31</f>
        <v>2555</v>
      </c>
      <c r="F31" s="117">
        <f>ROUNDDOWN(D31*1.25,0)</f>
        <v>3193</v>
      </c>
      <c r="G31" s="117">
        <f>ROUNDDOWN(D31*1.5,0)</f>
        <v>3832</v>
      </c>
      <c r="H31" s="117">
        <f>D31</f>
        <v>2555</v>
      </c>
      <c r="I31" s="117">
        <f>ROUNDDOWN(D31*1.5,0)</f>
        <v>3832</v>
      </c>
      <c r="J31" s="117">
        <f>ROUNDDOWN(D31*2,0)</f>
        <v>5110</v>
      </c>
      <c r="K31" s="117">
        <f>ROUNDDOWN(D31*1.5,0)</f>
        <v>3832</v>
      </c>
      <c r="L31" s="117">
        <f>ROUNDDOWN(D31*2,0)</f>
        <v>5110</v>
      </c>
      <c r="M31" s="117">
        <f>ROUNDDOWN(D31*3,0)</f>
        <v>7665</v>
      </c>
      <c r="N31" s="141" t="s">
        <v>91</v>
      </c>
    </row>
    <row r="32" spans="1:14" ht="144" customHeight="1" thickBot="1" x14ac:dyDescent="0.35">
      <c r="A32" s="131"/>
      <c r="B32" s="130"/>
      <c r="C32" s="138"/>
      <c r="D32" s="128"/>
      <c r="E32" s="118"/>
      <c r="F32" s="118"/>
      <c r="G32" s="118"/>
      <c r="H32" s="118"/>
      <c r="I32" s="118"/>
      <c r="J32" s="118"/>
      <c r="K32" s="118"/>
      <c r="L32" s="118"/>
      <c r="M32" s="118"/>
      <c r="N32" s="142"/>
    </row>
    <row r="33" spans="1:16" ht="57" customHeight="1" x14ac:dyDescent="0.3">
      <c r="A33" s="110" t="s">
        <v>25</v>
      </c>
      <c r="B33" s="98" t="s">
        <v>23</v>
      </c>
      <c r="C33" s="15" t="s">
        <v>26</v>
      </c>
      <c r="D33" s="15"/>
      <c r="E33" s="81">
        <f>D34</f>
        <v>2555</v>
      </c>
      <c r="F33" s="81">
        <f>ROUNDDOWN(D34*1.25,0)</f>
        <v>3193</v>
      </c>
      <c r="G33" s="81">
        <f>ROUNDDOWN(D34*1.5,0)</f>
        <v>3832</v>
      </c>
      <c r="H33" s="81">
        <f>D34</f>
        <v>2555</v>
      </c>
      <c r="I33" s="81">
        <f>ROUNDDOWN(D34*1.5,0)</f>
        <v>3832</v>
      </c>
      <c r="J33" s="81">
        <f>ROUNDDOWN(D34*2,0)</f>
        <v>5110</v>
      </c>
      <c r="K33" s="81">
        <f>ROUNDDOWN(D34*1.5,0)</f>
        <v>3832</v>
      </c>
      <c r="L33" s="81">
        <f>ROUNDDOWN(D34*2,0)</f>
        <v>5110</v>
      </c>
      <c r="M33" s="81">
        <f>ROUNDDOWN(D34*3,0)</f>
        <v>7665</v>
      </c>
      <c r="N33" s="121" t="s">
        <v>92</v>
      </c>
    </row>
    <row r="34" spans="1:16" ht="55.5" customHeight="1" x14ac:dyDescent="0.3">
      <c r="A34" s="111"/>
      <c r="B34" s="113"/>
      <c r="C34" s="16" t="s">
        <v>27</v>
      </c>
      <c r="D34" s="69">
        <f>ROUNDDOWN((2342*9.11/100)+2342,0)</f>
        <v>2555</v>
      </c>
      <c r="E34" s="123"/>
      <c r="F34" s="123"/>
      <c r="G34" s="123"/>
      <c r="H34" s="123"/>
      <c r="I34" s="123"/>
      <c r="J34" s="123"/>
      <c r="K34" s="123"/>
      <c r="L34" s="123"/>
      <c r="M34" s="123"/>
      <c r="N34" s="144"/>
    </row>
    <row r="35" spans="1:16" ht="61.5" customHeight="1" thickBot="1" x14ac:dyDescent="0.35">
      <c r="A35" s="112"/>
      <c r="B35" s="99"/>
      <c r="C35" s="7" t="s">
        <v>28</v>
      </c>
      <c r="D35" s="7"/>
      <c r="E35" s="94"/>
      <c r="F35" s="94"/>
      <c r="G35" s="94"/>
      <c r="H35" s="94"/>
      <c r="I35" s="94"/>
      <c r="J35" s="94"/>
      <c r="K35" s="94"/>
      <c r="L35" s="94"/>
      <c r="M35" s="94"/>
      <c r="N35" s="127"/>
    </row>
    <row r="36" spans="1:16" ht="44.25" customHeight="1" x14ac:dyDescent="0.3">
      <c r="A36" s="114" t="s">
        <v>0</v>
      </c>
      <c r="B36" s="114" t="s">
        <v>76</v>
      </c>
      <c r="C36" s="114" t="s">
        <v>2</v>
      </c>
      <c r="D36" s="78" t="s">
        <v>130</v>
      </c>
      <c r="E36" s="102" t="s">
        <v>129</v>
      </c>
      <c r="F36" s="103"/>
      <c r="G36" s="103"/>
      <c r="H36" s="103"/>
      <c r="I36" s="103"/>
      <c r="J36" s="103"/>
      <c r="K36" s="104"/>
      <c r="L36" s="104"/>
      <c r="M36" s="105"/>
      <c r="N36" s="21"/>
    </row>
    <row r="37" spans="1:16" x14ac:dyDescent="0.3">
      <c r="A37" s="115"/>
      <c r="B37" s="115"/>
      <c r="C37" s="115"/>
      <c r="D37" s="79"/>
      <c r="E37" s="106"/>
      <c r="F37" s="107"/>
      <c r="G37" s="107"/>
      <c r="H37" s="107"/>
      <c r="I37" s="107"/>
      <c r="J37" s="107"/>
      <c r="K37" s="108"/>
      <c r="L37" s="108"/>
      <c r="M37" s="109"/>
      <c r="N37" s="115" t="s">
        <v>3</v>
      </c>
    </row>
    <row r="38" spans="1:16" ht="22.5" customHeight="1" thickBot="1" x14ac:dyDescent="0.35">
      <c r="A38" s="115"/>
      <c r="B38" s="115"/>
      <c r="C38" s="115"/>
      <c r="D38" s="79"/>
      <c r="E38" s="106"/>
      <c r="F38" s="107"/>
      <c r="G38" s="107"/>
      <c r="H38" s="107"/>
      <c r="I38" s="107"/>
      <c r="J38" s="107"/>
      <c r="K38" s="108"/>
      <c r="L38" s="108"/>
      <c r="M38" s="109"/>
      <c r="N38" s="123"/>
    </row>
    <row r="39" spans="1:16" ht="29.25" customHeight="1" thickBot="1" x14ac:dyDescent="0.35">
      <c r="A39" s="115"/>
      <c r="B39" s="115"/>
      <c r="C39" s="115"/>
      <c r="D39" s="79"/>
      <c r="E39" s="95" t="s">
        <v>64</v>
      </c>
      <c r="F39" s="119"/>
      <c r="G39" s="120"/>
      <c r="H39" s="95" t="s">
        <v>68</v>
      </c>
      <c r="I39" s="119"/>
      <c r="J39" s="120"/>
      <c r="K39" s="95" t="s">
        <v>73</v>
      </c>
      <c r="L39" s="96"/>
      <c r="M39" s="97"/>
      <c r="N39" s="123"/>
    </row>
    <row r="40" spans="1:16" ht="44.25" customHeight="1" thickBot="1" x14ac:dyDescent="0.35">
      <c r="A40" s="116"/>
      <c r="B40" s="116"/>
      <c r="C40" s="116"/>
      <c r="D40" s="80"/>
      <c r="E40" s="76" t="s">
        <v>115</v>
      </c>
      <c r="F40" s="76" t="s">
        <v>116</v>
      </c>
      <c r="G40" s="76" t="s">
        <v>117</v>
      </c>
      <c r="H40" s="76" t="s">
        <v>115</v>
      </c>
      <c r="I40" s="76" t="s">
        <v>118</v>
      </c>
      <c r="J40" s="76" t="s">
        <v>119</v>
      </c>
      <c r="K40" s="76" t="s">
        <v>120</v>
      </c>
      <c r="L40" s="76" t="s">
        <v>121</v>
      </c>
      <c r="M40" s="76" t="s">
        <v>122</v>
      </c>
      <c r="N40" s="94"/>
    </row>
    <row r="41" spans="1:16" ht="176.25" customHeight="1" thickBot="1" x14ac:dyDescent="0.35">
      <c r="A41" s="132" t="s">
        <v>29</v>
      </c>
      <c r="B41" s="11" t="s">
        <v>30</v>
      </c>
      <c r="C41" s="48" t="s">
        <v>93</v>
      </c>
      <c r="D41" s="61">
        <f>ROUNDDOWN((3516*9.11/100)+3516,0)</f>
        <v>3836</v>
      </c>
      <c r="E41" s="44">
        <f>D41</f>
        <v>3836</v>
      </c>
      <c r="F41" s="44">
        <f>ROUNDDOWN(D41*1.25,0)</f>
        <v>4795</v>
      </c>
      <c r="G41" s="44">
        <f>ROUNDDOWN(D41*1.5,0)</f>
        <v>5754</v>
      </c>
      <c r="H41" s="44">
        <f>D41</f>
        <v>3836</v>
      </c>
      <c r="I41" s="44">
        <f>ROUNDDOWN(D41*1.5,0)</f>
        <v>5754</v>
      </c>
      <c r="J41" s="44">
        <f>ROUNDDOWN(D41*2,0)</f>
        <v>7672</v>
      </c>
      <c r="K41" s="44">
        <f>ROUNDDOWN(D41*1.5,0)</f>
        <v>5754</v>
      </c>
      <c r="L41" s="44">
        <f>ROUNDDOWN(D41*2,0)</f>
        <v>7672</v>
      </c>
      <c r="M41" s="44">
        <f>ROUNDDOWN(D41*3,0)</f>
        <v>11508</v>
      </c>
      <c r="N41" s="3" t="s">
        <v>79</v>
      </c>
      <c r="P41" s="47"/>
    </row>
    <row r="42" spans="1:16" ht="57.75" customHeight="1" thickBot="1" x14ac:dyDescent="0.35">
      <c r="A42" s="133"/>
      <c r="B42" s="9" t="s">
        <v>30</v>
      </c>
      <c r="C42" s="17" t="s">
        <v>31</v>
      </c>
      <c r="D42" s="44">
        <f>ROUNDDOWN((4688*9.11/100)+4688,0)</f>
        <v>5115</v>
      </c>
      <c r="E42" s="61">
        <f>D42</f>
        <v>5115</v>
      </c>
      <c r="F42" s="44">
        <f>ROUNDDOWN(D42*1.25,0)</f>
        <v>6393</v>
      </c>
      <c r="G42" s="44">
        <f>ROUNDDOWN(D42*1.5,0)</f>
        <v>7672</v>
      </c>
      <c r="H42" s="44">
        <f>D42</f>
        <v>5115</v>
      </c>
      <c r="I42" s="44">
        <f>ROUNDDOWN(D42*1.5,0)</f>
        <v>7672</v>
      </c>
      <c r="J42" s="44">
        <f>ROUNDDOWN(D42*2,0)</f>
        <v>10230</v>
      </c>
      <c r="K42" s="44">
        <f>ROUNDDOWN(D42*1.5,0)</f>
        <v>7672</v>
      </c>
      <c r="L42" s="44">
        <f>ROUNDDOWN(D42*2,0)</f>
        <v>10230</v>
      </c>
      <c r="M42" s="44">
        <f>ROUNDDOWN(D42*3,0)</f>
        <v>15345</v>
      </c>
      <c r="N42" s="12" t="s">
        <v>67</v>
      </c>
    </row>
    <row r="43" spans="1:16" ht="108.75" customHeight="1" thickBot="1" x14ac:dyDescent="0.35">
      <c r="A43" s="134"/>
      <c r="B43" s="9" t="s">
        <v>30</v>
      </c>
      <c r="C43" s="17" t="s">
        <v>32</v>
      </c>
      <c r="D43" s="44">
        <f>ROUNDDOWN((4688*9.11/100)+4688,0)</f>
        <v>5115</v>
      </c>
      <c r="E43" s="44">
        <f>D43</f>
        <v>5115</v>
      </c>
      <c r="F43" s="44">
        <f>D43</f>
        <v>5115</v>
      </c>
      <c r="G43" s="44">
        <f>D43</f>
        <v>5115</v>
      </c>
      <c r="H43" s="44">
        <f>D43</f>
        <v>5115</v>
      </c>
      <c r="I43" s="44">
        <f>D43</f>
        <v>5115</v>
      </c>
      <c r="J43" s="44">
        <f>D43</f>
        <v>5115</v>
      </c>
      <c r="K43" s="44">
        <f>D43</f>
        <v>5115</v>
      </c>
      <c r="L43" s="44">
        <f>D43</f>
        <v>5115</v>
      </c>
      <c r="M43" s="44">
        <f>D43</f>
        <v>5115</v>
      </c>
      <c r="N43" s="12" t="s">
        <v>67</v>
      </c>
    </row>
    <row r="44" spans="1:16" ht="103.5" customHeight="1" thickBot="1" x14ac:dyDescent="0.35">
      <c r="A44" s="40" t="s">
        <v>33</v>
      </c>
      <c r="B44" s="6" t="s">
        <v>34</v>
      </c>
      <c r="C44" s="5" t="s">
        <v>94</v>
      </c>
      <c r="D44" s="62">
        <f>ROUNDDOWN((2342*9.11/100)+2342,0)</f>
        <v>2555</v>
      </c>
      <c r="E44" s="62">
        <f>D44</f>
        <v>2555</v>
      </c>
      <c r="F44" s="62">
        <f>D44</f>
        <v>2555</v>
      </c>
      <c r="G44" s="62">
        <f>D44</f>
        <v>2555</v>
      </c>
      <c r="H44" s="62">
        <f>D44</f>
        <v>2555</v>
      </c>
      <c r="I44" s="62">
        <f>D44</f>
        <v>2555</v>
      </c>
      <c r="J44" s="62">
        <f>D44</f>
        <v>2555</v>
      </c>
      <c r="K44" s="62">
        <f>D44</f>
        <v>2555</v>
      </c>
      <c r="L44" s="62">
        <f>D44</f>
        <v>2555</v>
      </c>
      <c r="M44" s="62">
        <f>D44</f>
        <v>2555</v>
      </c>
      <c r="N44" s="30" t="s">
        <v>83</v>
      </c>
    </row>
    <row r="45" spans="1:16" ht="18.75" customHeight="1" x14ac:dyDescent="0.3">
      <c r="A45" s="114" t="s">
        <v>0</v>
      </c>
      <c r="B45" s="114" t="s">
        <v>76</v>
      </c>
      <c r="C45" s="114" t="s">
        <v>2</v>
      </c>
      <c r="D45" s="78" t="s">
        <v>130</v>
      </c>
      <c r="E45" s="102" t="s">
        <v>129</v>
      </c>
      <c r="F45" s="103"/>
      <c r="G45" s="103"/>
      <c r="H45" s="103"/>
      <c r="I45" s="103"/>
      <c r="J45" s="103"/>
      <c r="K45" s="104"/>
      <c r="L45" s="104"/>
      <c r="M45" s="105"/>
      <c r="N45" s="21"/>
    </row>
    <row r="46" spans="1:16" x14ac:dyDescent="0.3">
      <c r="A46" s="115"/>
      <c r="B46" s="115"/>
      <c r="C46" s="115"/>
      <c r="D46" s="79"/>
      <c r="E46" s="106"/>
      <c r="F46" s="107"/>
      <c r="G46" s="107"/>
      <c r="H46" s="107"/>
      <c r="I46" s="107"/>
      <c r="J46" s="107"/>
      <c r="K46" s="108"/>
      <c r="L46" s="108"/>
      <c r="M46" s="109"/>
      <c r="N46" s="115" t="s">
        <v>3</v>
      </c>
    </row>
    <row r="47" spans="1:16" ht="22.5" customHeight="1" thickBot="1" x14ac:dyDescent="0.35">
      <c r="A47" s="115"/>
      <c r="B47" s="115"/>
      <c r="C47" s="115"/>
      <c r="D47" s="79"/>
      <c r="E47" s="106"/>
      <c r="F47" s="107"/>
      <c r="G47" s="107"/>
      <c r="H47" s="107"/>
      <c r="I47" s="107"/>
      <c r="J47" s="107"/>
      <c r="K47" s="108"/>
      <c r="L47" s="108"/>
      <c r="M47" s="109"/>
      <c r="N47" s="123"/>
    </row>
    <row r="48" spans="1:16" ht="29.25" customHeight="1" thickBot="1" x14ac:dyDescent="0.35">
      <c r="A48" s="115"/>
      <c r="B48" s="115"/>
      <c r="C48" s="115"/>
      <c r="D48" s="79"/>
      <c r="E48" s="95" t="s">
        <v>64</v>
      </c>
      <c r="F48" s="119"/>
      <c r="G48" s="120"/>
      <c r="H48" s="95" t="s">
        <v>68</v>
      </c>
      <c r="I48" s="119"/>
      <c r="J48" s="120"/>
      <c r="K48" s="95" t="s">
        <v>73</v>
      </c>
      <c r="L48" s="96"/>
      <c r="M48" s="97"/>
      <c r="N48" s="123"/>
    </row>
    <row r="49" spans="1:14" ht="44.25" customHeight="1" thickBot="1" x14ac:dyDescent="0.35">
      <c r="A49" s="116"/>
      <c r="B49" s="116"/>
      <c r="C49" s="116"/>
      <c r="D49" s="80"/>
      <c r="E49" s="76" t="s">
        <v>115</v>
      </c>
      <c r="F49" s="76" t="s">
        <v>116</v>
      </c>
      <c r="G49" s="76" t="s">
        <v>117</v>
      </c>
      <c r="H49" s="76" t="s">
        <v>115</v>
      </c>
      <c r="I49" s="76" t="s">
        <v>118</v>
      </c>
      <c r="J49" s="76" t="s">
        <v>119</v>
      </c>
      <c r="K49" s="76" t="s">
        <v>120</v>
      </c>
      <c r="L49" s="76" t="s">
        <v>121</v>
      </c>
      <c r="M49" s="76" t="s">
        <v>122</v>
      </c>
      <c r="N49" s="94"/>
    </row>
    <row r="50" spans="1:14" ht="99" customHeight="1" thickBot="1" x14ac:dyDescent="0.35">
      <c r="A50" s="29" t="s">
        <v>35</v>
      </c>
      <c r="B50" s="9" t="s">
        <v>36</v>
      </c>
      <c r="C50" s="12" t="s">
        <v>95</v>
      </c>
      <c r="D50" s="44">
        <f>ROUNDDOWN((2342*9.11/100)+2342,0)</f>
        <v>2555</v>
      </c>
      <c r="E50" s="44">
        <f t="shared" ref="E50:E55" si="0">D50</f>
        <v>2555</v>
      </c>
      <c r="F50" s="44">
        <f>D50</f>
        <v>2555</v>
      </c>
      <c r="G50" s="44">
        <f>D50</f>
        <v>2555</v>
      </c>
      <c r="H50" s="44">
        <f t="shared" ref="H50:H55" si="1">D50</f>
        <v>2555</v>
      </c>
      <c r="I50" s="44">
        <f>D50</f>
        <v>2555</v>
      </c>
      <c r="J50" s="44">
        <f>D50</f>
        <v>2555</v>
      </c>
      <c r="K50" s="44">
        <f>D50</f>
        <v>2555</v>
      </c>
      <c r="L50" s="44">
        <f>D50</f>
        <v>2555</v>
      </c>
      <c r="M50" s="44">
        <f>D50</f>
        <v>2555</v>
      </c>
      <c r="N50" s="31" t="s">
        <v>84</v>
      </c>
    </row>
    <row r="51" spans="1:14" ht="61.5" customHeight="1" thickBot="1" x14ac:dyDescent="0.35">
      <c r="A51" s="41" t="s">
        <v>37</v>
      </c>
      <c r="B51" s="6" t="s">
        <v>38</v>
      </c>
      <c r="C51" s="7" t="s">
        <v>96</v>
      </c>
      <c r="D51" s="63">
        <f>ROUNDDOWN((948*9.11/100)+948,0)</f>
        <v>1034</v>
      </c>
      <c r="E51" s="62">
        <f t="shared" si="0"/>
        <v>1034</v>
      </c>
      <c r="F51" s="62">
        <f>D51</f>
        <v>1034</v>
      </c>
      <c r="G51" s="62">
        <f>D51</f>
        <v>1034</v>
      </c>
      <c r="H51" s="62">
        <f t="shared" si="1"/>
        <v>1034</v>
      </c>
      <c r="I51" s="62">
        <f>D51</f>
        <v>1034</v>
      </c>
      <c r="J51" s="62">
        <f>D51</f>
        <v>1034</v>
      </c>
      <c r="K51" s="62">
        <f>D51</f>
        <v>1034</v>
      </c>
      <c r="L51" s="62">
        <f>D51</f>
        <v>1034</v>
      </c>
      <c r="M51" s="62">
        <f>D51</f>
        <v>1034</v>
      </c>
      <c r="N51" s="30" t="s">
        <v>99</v>
      </c>
    </row>
    <row r="52" spans="1:14" ht="72" customHeight="1" thickBot="1" x14ac:dyDescent="0.35">
      <c r="A52" s="18" t="s">
        <v>39</v>
      </c>
      <c r="B52" s="9" t="s">
        <v>40</v>
      </c>
      <c r="C52" s="12" t="s">
        <v>97</v>
      </c>
      <c r="D52" s="44">
        <f>ROUNDDOWN((2342*9.11/100)+2342,0)</f>
        <v>2555</v>
      </c>
      <c r="E52" s="44">
        <f t="shared" si="0"/>
        <v>2555</v>
      </c>
      <c r="F52" s="44">
        <f>ROUNDDOWN(D52*1.25,0)</f>
        <v>3193</v>
      </c>
      <c r="G52" s="44">
        <f>ROUNDDOWN(D52*1.5,0)</f>
        <v>3832</v>
      </c>
      <c r="H52" s="44">
        <f t="shared" si="1"/>
        <v>2555</v>
      </c>
      <c r="I52" s="44">
        <f>ROUNDDOWN(D52*1.5,0)</f>
        <v>3832</v>
      </c>
      <c r="J52" s="44">
        <f>ROUNDDOWN(D52*2,0)</f>
        <v>5110</v>
      </c>
      <c r="K52" s="44">
        <f>ROUNDDOWN(D52*1.5,0)</f>
        <v>3832</v>
      </c>
      <c r="L52" s="44">
        <f>ROUNDDOWN(D52*2,0)</f>
        <v>5110</v>
      </c>
      <c r="M52" s="44">
        <f>ROUNDDOWN(D52*3,0)</f>
        <v>7665</v>
      </c>
      <c r="N52" s="12" t="s">
        <v>98</v>
      </c>
    </row>
    <row r="53" spans="1:14" ht="54" customHeight="1" thickBot="1" x14ac:dyDescent="0.35">
      <c r="A53" s="110" t="s">
        <v>41</v>
      </c>
      <c r="B53" s="6" t="s">
        <v>42</v>
      </c>
      <c r="C53" s="5" t="s">
        <v>43</v>
      </c>
      <c r="D53" s="62">
        <f>ROUNDDOWN((2342*9.11/100)+2342,0)</f>
        <v>2555</v>
      </c>
      <c r="E53" s="62">
        <f t="shared" si="0"/>
        <v>2555</v>
      </c>
      <c r="F53" s="62">
        <f>ROUNDDOWN(D53*1.25,0)</f>
        <v>3193</v>
      </c>
      <c r="G53" s="62">
        <f>ROUNDDOWN(D53*1.5,0)</f>
        <v>3832</v>
      </c>
      <c r="H53" s="62">
        <f t="shared" si="1"/>
        <v>2555</v>
      </c>
      <c r="I53" s="62">
        <f>ROUNDDOWN(D53*1.5,0)</f>
        <v>3832</v>
      </c>
      <c r="J53" s="62">
        <f>ROUNDDOWN(D53*2,0)</f>
        <v>5110</v>
      </c>
      <c r="K53" s="62">
        <f>ROUNDDOWN(D53*1.5,0)</f>
        <v>3832</v>
      </c>
      <c r="L53" s="62">
        <f>ROUNDDOWN(D53*2,0)</f>
        <v>5110</v>
      </c>
      <c r="M53" s="62">
        <f>ROUNDDOWN(D53*3,0)</f>
        <v>7665</v>
      </c>
      <c r="N53" s="7" t="s">
        <v>67</v>
      </c>
    </row>
    <row r="54" spans="1:14" ht="60.75" customHeight="1" thickBot="1" x14ac:dyDescent="0.35">
      <c r="A54" s="111"/>
      <c r="B54" s="6" t="s">
        <v>42</v>
      </c>
      <c r="C54" s="5" t="s">
        <v>44</v>
      </c>
      <c r="D54" s="62">
        <f>ROUNDDOWN((3516*9.11/100)+3516,0)</f>
        <v>3836</v>
      </c>
      <c r="E54" s="62">
        <f t="shared" si="0"/>
        <v>3836</v>
      </c>
      <c r="F54" s="62">
        <f>ROUNDDOWN(D54*1.25,0)</f>
        <v>4795</v>
      </c>
      <c r="G54" s="62">
        <f>ROUNDDOWN(D54*1.5,0)</f>
        <v>5754</v>
      </c>
      <c r="H54" s="62">
        <f t="shared" si="1"/>
        <v>3836</v>
      </c>
      <c r="I54" s="62">
        <f>ROUNDDOWN(D54*1.5,0)</f>
        <v>5754</v>
      </c>
      <c r="J54" s="62">
        <f>ROUNDDOWN(D54*2,0)</f>
        <v>7672</v>
      </c>
      <c r="K54" s="62">
        <f>ROUNDDOWN(D54*1.5,0)</f>
        <v>5754</v>
      </c>
      <c r="L54" s="62">
        <f>ROUNDDOWN(D54*2,0)</f>
        <v>7672</v>
      </c>
      <c r="M54" s="62">
        <f>ROUNDDOWN(D54*3,0)</f>
        <v>11508</v>
      </c>
      <c r="N54" s="7" t="s">
        <v>67</v>
      </c>
    </row>
    <row r="55" spans="1:14" ht="97.5" customHeight="1" thickBot="1" x14ac:dyDescent="0.35">
      <c r="A55" s="112"/>
      <c r="B55" s="6" t="s">
        <v>42</v>
      </c>
      <c r="C55" s="5" t="s">
        <v>45</v>
      </c>
      <c r="D55" s="62">
        <f>ROUNDDOWN((2342*9.11/100)+2342,0)</f>
        <v>2555</v>
      </c>
      <c r="E55" s="62">
        <f t="shared" si="0"/>
        <v>2555</v>
      </c>
      <c r="F55" s="62">
        <f>ROUNDDOWN(D55*1.25,0)</f>
        <v>3193</v>
      </c>
      <c r="G55" s="62">
        <f>ROUNDDOWN(D55*1.5,0)</f>
        <v>3832</v>
      </c>
      <c r="H55" s="62">
        <f t="shared" si="1"/>
        <v>2555</v>
      </c>
      <c r="I55" s="62">
        <f>ROUNDDOWN(D55*1.5,0)</f>
        <v>3832</v>
      </c>
      <c r="J55" s="62">
        <f>ROUNDDOWN(D55*2,0)</f>
        <v>5110</v>
      </c>
      <c r="K55" s="62">
        <f>ROUNDDOWN(D55*1.5,0)</f>
        <v>3832</v>
      </c>
      <c r="L55" s="62">
        <f>ROUNDDOWN(D55*2,0)</f>
        <v>5110</v>
      </c>
      <c r="M55" s="62">
        <f>ROUNDDOWN(D55*3,0)</f>
        <v>7665</v>
      </c>
      <c r="N55" s="28" t="s">
        <v>74</v>
      </c>
    </row>
    <row r="56" spans="1:14" ht="44.25" customHeight="1" x14ac:dyDescent="0.3">
      <c r="A56" s="114" t="s">
        <v>0</v>
      </c>
      <c r="B56" s="114" t="s">
        <v>76</v>
      </c>
      <c r="C56" s="114" t="s">
        <v>2</v>
      </c>
      <c r="D56" s="78" t="s">
        <v>130</v>
      </c>
      <c r="E56" s="102" t="s">
        <v>129</v>
      </c>
      <c r="F56" s="103"/>
      <c r="G56" s="103"/>
      <c r="H56" s="103"/>
      <c r="I56" s="103"/>
      <c r="J56" s="103"/>
      <c r="K56" s="104"/>
      <c r="L56" s="104"/>
      <c r="M56" s="105"/>
      <c r="N56" s="21"/>
    </row>
    <row r="57" spans="1:14" x14ac:dyDescent="0.3">
      <c r="A57" s="115"/>
      <c r="B57" s="115"/>
      <c r="C57" s="115"/>
      <c r="D57" s="79"/>
      <c r="E57" s="106"/>
      <c r="F57" s="107"/>
      <c r="G57" s="107"/>
      <c r="H57" s="107"/>
      <c r="I57" s="107"/>
      <c r="J57" s="107"/>
      <c r="K57" s="108"/>
      <c r="L57" s="108"/>
      <c r="M57" s="109"/>
      <c r="N57" s="115" t="s">
        <v>3</v>
      </c>
    </row>
    <row r="58" spans="1:14" ht="22.5" customHeight="1" thickBot="1" x14ac:dyDescent="0.35">
      <c r="A58" s="115"/>
      <c r="B58" s="115"/>
      <c r="C58" s="115"/>
      <c r="D58" s="79"/>
      <c r="E58" s="106"/>
      <c r="F58" s="107"/>
      <c r="G58" s="107"/>
      <c r="H58" s="107"/>
      <c r="I58" s="107"/>
      <c r="J58" s="107"/>
      <c r="K58" s="108"/>
      <c r="L58" s="108"/>
      <c r="M58" s="109"/>
      <c r="N58" s="123"/>
    </row>
    <row r="59" spans="1:14" ht="29.25" customHeight="1" thickBot="1" x14ac:dyDescent="0.35">
      <c r="A59" s="115"/>
      <c r="B59" s="115"/>
      <c r="C59" s="115"/>
      <c r="D59" s="79"/>
      <c r="E59" s="95" t="s">
        <v>64</v>
      </c>
      <c r="F59" s="119"/>
      <c r="G59" s="120"/>
      <c r="H59" s="95" t="s">
        <v>68</v>
      </c>
      <c r="I59" s="119"/>
      <c r="J59" s="120"/>
      <c r="K59" s="95" t="s">
        <v>73</v>
      </c>
      <c r="L59" s="96"/>
      <c r="M59" s="97"/>
      <c r="N59" s="123"/>
    </row>
    <row r="60" spans="1:14" ht="46.5" customHeight="1" thickBot="1" x14ac:dyDescent="0.35">
      <c r="A60" s="116"/>
      <c r="B60" s="116"/>
      <c r="C60" s="116"/>
      <c r="D60" s="80"/>
      <c r="E60" s="76" t="s">
        <v>115</v>
      </c>
      <c r="F60" s="76" t="s">
        <v>116</v>
      </c>
      <c r="G60" s="76" t="s">
        <v>117</v>
      </c>
      <c r="H60" s="76" t="s">
        <v>115</v>
      </c>
      <c r="I60" s="76" t="s">
        <v>118</v>
      </c>
      <c r="J60" s="76" t="s">
        <v>119</v>
      </c>
      <c r="K60" s="76" t="s">
        <v>120</v>
      </c>
      <c r="L60" s="76" t="s">
        <v>121</v>
      </c>
      <c r="M60" s="76" t="s">
        <v>122</v>
      </c>
      <c r="N60" s="94"/>
    </row>
    <row r="61" spans="1:14" ht="78" customHeight="1" thickBot="1" x14ac:dyDescent="0.35">
      <c r="A61" s="126" t="s">
        <v>46</v>
      </c>
      <c r="B61" s="9" t="s">
        <v>47</v>
      </c>
      <c r="C61" s="50" t="s">
        <v>100</v>
      </c>
      <c r="D61" s="72">
        <f>ROUNDDOWN((4688*9.11/100)+4688,0)</f>
        <v>5115</v>
      </c>
      <c r="E61" s="44" t="s">
        <v>123</v>
      </c>
      <c r="F61" s="44" t="s">
        <v>123</v>
      </c>
      <c r="G61" s="44" t="s">
        <v>123</v>
      </c>
      <c r="H61" s="44" t="s">
        <v>123</v>
      </c>
      <c r="I61" s="44" t="s">
        <v>123</v>
      </c>
      <c r="J61" s="44" t="s">
        <v>123</v>
      </c>
      <c r="K61" s="44">
        <f>ROUNDDOWN(D61*1.5,0)</f>
        <v>7672</v>
      </c>
      <c r="L61" s="44">
        <f>ROUNDDOWN(D61*2,0)</f>
        <v>10230</v>
      </c>
      <c r="M61" s="44">
        <f>ROUNDDOWN(D61*3,0)</f>
        <v>15345</v>
      </c>
      <c r="N61" s="12" t="s">
        <v>80</v>
      </c>
    </row>
    <row r="62" spans="1:14" ht="157.5" customHeight="1" thickBot="1" x14ac:dyDescent="0.35">
      <c r="A62" s="127"/>
      <c r="B62" s="34" t="s">
        <v>47</v>
      </c>
      <c r="C62" s="25" t="s">
        <v>101</v>
      </c>
      <c r="D62" s="27">
        <f>ROUNDDOWN((4688*9.11/100)+4688,0)</f>
        <v>5115</v>
      </c>
      <c r="E62" s="49">
        <f>D62</f>
        <v>5115</v>
      </c>
      <c r="F62" s="49">
        <f>ROUNDDOWN(D62*1.25,0)</f>
        <v>6393</v>
      </c>
      <c r="G62" s="49">
        <f>ROUNDDOWN(D62*1.5,0)</f>
        <v>7672</v>
      </c>
      <c r="H62" s="49">
        <f>D62</f>
        <v>5115</v>
      </c>
      <c r="I62" s="49">
        <f>ROUNDDOWN(D62*1.5,0)</f>
        <v>7672</v>
      </c>
      <c r="J62" s="49">
        <f>ROUNDDOWN(D62*2,0)</f>
        <v>10230</v>
      </c>
      <c r="K62" s="49">
        <f>ROUNDDOWN(D62*1.5,0)</f>
        <v>7672</v>
      </c>
      <c r="L62" s="49">
        <f>ROUNDDOWN(D62*2,0)</f>
        <v>10230</v>
      </c>
      <c r="M62" s="49">
        <f>ROUNDDOWN(D62*3,0)</f>
        <v>15345</v>
      </c>
      <c r="N62" s="25" t="s">
        <v>80</v>
      </c>
    </row>
    <row r="63" spans="1:14" ht="97.5" customHeight="1" thickBot="1" x14ac:dyDescent="0.35">
      <c r="A63" s="19" t="s">
        <v>48</v>
      </c>
      <c r="B63" s="6" t="s">
        <v>49</v>
      </c>
      <c r="C63" s="33" t="s">
        <v>81</v>
      </c>
      <c r="D63" s="62">
        <f>ROUNDDOWN((11735*9.11/100)+11735,0)</f>
        <v>12804</v>
      </c>
      <c r="E63" s="64">
        <f>D63</f>
        <v>12804</v>
      </c>
      <c r="F63" s="64">
        <f>ROUNDDOWN(D63*1.25,0)</f>
        <v>16005</v>
      </c>
      <c r="G63" s="64">
        <f>ROUNDDOWN(D63*1.5,0)</f>
        <v>19206</v>
      </c>
      <c r="H63" s="64">
        <f>D63</f>
        <v>12804</v>
      </c>
      <c r="I63" s="64">
        <f>ROUNDDOWN(D63*1.5,0)</f>
        <v>19206</v>
      </c>
      <c r="J63" s="64">
        <f>ROUNDDOWN(D63*2,0)</f>
        <v>25608</v>
      </c>
      <c r="K63" s="64">
        <f>ROUNDDOWN(D63*1.5,0)</f>
        <v>19206</v>
      </c>
      <c r="L63" s="64">
        <f>ROUNDDOWN(D63*2,0)</f>
        <v>25608</v>
      </c>
      <c r="M63" s="64">
        <f>ROUNDDOWN(D63*3,0)</f>
        <v>38412</v>
      </c>
      <c r="N63" s="7" t="s">
        <v>67</v>
      </c>
    </row>
    <row r="64" spans="1:14" ht="96.75" customHeight="1" thickBot="1" x14ac:dyDescent="0.35">
      <c r="A64" s="22" t="s">
        <v>50</v>
      </c>
      <c r="B64" s="23" t="s">
        <v>51</v>
      </c>
      <c r="C64" s="24" t="s">
        <v>52</v>
      </c>
      <c r="D64" s="27">
        <f>ROUNDDOWN((11735*9.11/100)+11735,0)</f>
        <v>12804</v>
      </c>
      <c r="E64" s="49">
        <f>D64</f>
        <v>12804</v>
      </c>
      <c r="F64" s="49">
        <f>ROUNDDOWN(D64*1.25,0)</f>
        <v>16005</v>
      </c>
      <c r="G64" s="49">
        <f>ROUNDDOWN(D64*1.5,0)</f>
        <v>19206</v>
      </c>
      <c r="H64" s="49">
        <f>D64</f>
        <v>12804</v>
      </c>
      <c r="I64" s="49">
        <f>ROUNDDOWN(D64*1.5,0)</f>
        <v>19206</v>
      </c>
      <c r="J64" s="49">
        <f>ROUNDDOWN(D64*2,0)</f>
        <v>25608</v>
      </c>
      <c r="K64" s="49">
        <f>ROUNDDOWN(D64*1.5,0)</f>
        <v>19206</v>
      </c>
      <c r="L64" s="49">
        <f>ROUNDDOWN(D64*2,0)</f>
        <v>25608</v>
      </c>
      <c r="M64" s="49">
        <f>ROUNDDOWN(D64*3,0)</f>
        <v>38412</v>
      </c>
      <c r="N64" s="25" t="s">
        <v>67</v>
      </c>
    </row>
    <row r="65" spans="1:156" ht="44.25" customHeight="1" x14ac:dyDescent="0.3">
      <c r="A65" s="114" t="s">
        <v>0</v>
      </c>
      <c r="B65" s="114" t="s">
        <v>76</v>
      </c>
      <c r="C65" s="114" t="s">
        <v>2</v>
      </c>
      <c r="D65" s="78" t="s">
        <v>130</v>
      </c>
      <c r="E65" s="102" t="s">
        <v>129</v>
      </c>
      <c r="F65" s="103"/>
      <c r="G65" s="103"/>
      <c r="H65" s="103"/>
      <c r="I65" s="103"/>
      <c r="J65" s="103"/>
      <c r="K65" s="104"/>
      <c r="L65" s="104"/>
      <c r="M65" s="105"/>
      <c r="N65" s="21"/>
    </row>
    <row r="66" spans="1:156" x14ac:dyDescent="0.3">
      <c r="A66" s="115"/>
      <c r="B66" s="115"/>
      <c r="C66" s="115"/>
      <c r="D66" s="79"/>
      <c r="E66" s="106"/>
      <c r="F66" s="107"/>
      <c r="G66" s="107"/>
      <c r="H66" s="107"/>
      <c r="I66" s="107"/>
      <c r="J66" s="107"/>
      <c r="K66" s="108"/>
      <c r="L66" s="108"/>
      <c r="M66" s="109"/>
      <c r="N66" s="115" t="s">
        <v>3</v>
      </c>
    </row>
    <row r="67" spans="1:156" ht="22.5" customHeight="1" thickBot="1" x14ac:dyDescent="0.35">
      <c r="A67" s="115"/>
      <c r="B67" s="115"/>
      <c r="C67" s="115"/>
      <c r="D67" s="79"/>
      <c r="E67" s="106"/>
      <c r="F67" s="107"/>
      <c r="G67" s="107"/>
      <c r="H67" s="107"/>
      <c r="I67" s="107"/>
      <c r="J67" s="107"/>
      <c r="K67" s="108"/>
      <c r="L67" s="108"/>
      <c r="M67" s="109"/>
      <c r="N67" s="123"/>
    </row>
    <row r="68" spans="1:156" ht="29.25" customHeight="1" thickBot="1" x14ac:dyDescent="0.35">
      <c r="A68" s="115"/>
      <c r="B68" s="115"/>
      <c r="C68" s="115"/>
      <c r="D68" s="79"/>
      <c r="E68" s="95" t="s">
        <v>64</v>
      </c>
      <c r="F68" s="119"/>
      <c r="G68" s="120"/>
      <c r="H68" s="95" t="s">
        <v>68</v>
      </c>
      <c r="I68" s="119"/>
      <c r="J68" s="120"/>
      <c r="K68" s="95" t="s">
        <v>73</v>
      </c>
      <c r="L68" s="96"/>
      <c r="M68" s="97"/>
      <c r="N68" s="123"/>
    </row>
    <row r="69" spans="1:156" ht="42" customHeight="1" thickBot="1" x14ac:dyDescent="0.35">
      <c r="A69" s="116"/>
      <c r="B69" s="116"/>
      <c r="C69" s="116"/>
      <c r="D69" s="80"/>
      <c r="E69" s="76" t="s">
        <v>115</v>
      </c>
      <c r="F69" s="76" t="s">
        <v>116</v>
      </c>
      <c r="G69" s="76" t="s">
        <v>117</v>
      </c>
      <c r="H69" s="76" t="s">
        <v>115</v>
      </c>
      <c r="I69" s="76" t="s">
        <v>118</v>
      </c>
      <c r="J69" s="76" t="s">
        <v>119</v>
      </c>
      <c r="K69" s="76" t="s">
        <v>120</v>
      </c>
      <c r="L69" s="76" t="s">
        <v>121</v>
      </c>
      <c r="M69" s="76" t="s">
        <v>122</v>
      </c>
      <c r="N69" s="94"/>
    </row>
    <row r="70" spans="1:156" ht="30" customHeight="1" x14ac:dyDescent="0.3">
      <c r="A70" s="124" t="s">
        <v>53</v>
      </c>
      <c r="B70" s="98" t="s">
        <v>54</v>
      </c>
      <c r="C70" s="110" t="s">
        <v>55</v>
      </c>
      <c r="D70" s="81">
        <f>ROUNDDOWN((1899*9.11/100)+1899,0)</f>
        <v>2071</v>
      </c>
      <c r="E70" s="81">
        <f>D70</f>
        <v>2071</v>
      </c>
      <c r="F70" s="81">
        <f>D70</f>
        <v>2071</v>
      </c>
      <c r="G70" s="81">
        <f>D70</f>
        <v>2071</v>
      </c>
      <c r="H70" s="81">
        <f>D70</f>
        <v>2071</v>
      </c>
      <c r="I70" s="81">
        <f>D70</f>
        <v>2071</v>
      </c>
      <c r="J70" s="81">
        <f>D70</f>
        <v>2071</v>
      </c>
      <c r="K70" s="81">
        <f>D70</f>
        <v>2071</v>
      </c>
      <c r="L70" s="81">
        <f>D70</f>
        <v>2071</v>
      </c>
      <c r="M70" s="81">
        <f>D70</f>
        <v>2071</v>
      </c>
      <c r="N70" s="121" t="s">
        <v>102</v>
      </c>
    </row>
    <row r="71" spans="1:156" ht="54" customHeight="1" thickBot="1" x14ac:dyDescent="0.35">
      <c r="A71" s="125"/>
      <c r="B71" s="99"/>
      <c r="C71" s="112"/>
      <c r="D71" s="82"/>
      <c r="E71" s="94"/>
      <c r="F71" s="94"/>
      <c r="G71" s="94"/>
      <c r="H71" s="94"/>
      <c r="I71" s="94"/>
      <c r="J71" s="94"/>
      <c r="K71" s="94"/>
      <c r="L71" s="94"/>
      <c r="M71" s="94"/>
      <c r="N71" s="127"/>
    </row>
    <row r="72" spans="1:156" ht="28.5" customHeight="1" thickBot="1" x14ac:dyDescent="0.35">
      <c r="A72" s="126" t="s">
        <v>56</v>
      </c>
      <c r="B72" s="129" t="s">
        <v>57</v>
      </c>
      <c r="C72" s="12" t="s">
        <v>58</v>
      </c>
      <c r="D72" s="44">
        <f>ROUNDDOWN((117391*9.11/100)+117391,0)</f>
        <v>128085</v>
      </c>
      <c r="E72" s="44">
        <f>D72</f>
        <v>128085</v>
      </c>
      <c r="F72" s="44">
        <f>ROUNDDOWN(D72*1.25,0)</f>
        <v>160106</v>
      </c>
      <c r="G72" s="44">
        <f>ROUNDDOWN(D72*1.5,0)</f>
        <v>192127</v>
      </c>
      <c r="H72" s="44">
        <f>D72</f>
        <v>128085</v>
      </c>
      <c r="I72" s="44">
        <f>ROUNDDOWN(D72*1.5,0)</f>
        <v>192127</v>
      </c>
      <c r="J72" s="44">
        <f>ROUNDDOWN(D72*2,0)</f>
        <v>256170</v>
      </c>
      <c r="K72" s="44">
        <f>ROUNDDOWN(D72*1.5,0)</f>
        <v>192127</v>
      </c>
      <c r="L72" s="44">
        <f>ROUNDDOWN(D72*2,0)</f>
        <v>256170</v>
      </c>
      <c r="M72" s="44">
        <f>ROUNDDOWN(D72*3,0)</f>
        <v>384255</v>
      </c>
      <c r="N72" s="12" t="s">
        <v>67</v>
      </c>
    </row>
    <row r="73" spans="1:156" s="73" customFormat="1" ht="47.25" customHeight="1" thickBot="1" x14ac:dyDescent="0.35">
      <c r="A73" s="136"/>
      <c r="B73" s="135"/>
      <c r="C73" s="12" t="s">
        <v>124</v>
      </c>
      <c r="D73" s="44">
        <f>ROUNDDOWN((187825*9.11/100)+187825,0)</f>
        <v>204935</v>
      </c>
      <c r="E73" s="44">
        <f>D73</f>
        <v>204935</v>
      </c>
      <c r="F73" s="44">
        <f>ROUNDDOWN(D73*1.25,0)</f>
        <v>256168</v>
      </c>
      <c r="G73" s="44">
        <f>ROUNDDOWN(D73*1.5,0)</f>
        <v>307402</v>
      </c>
      <c r="H73" s="44">
        <f>D73</f>
        <v>204935</v>
      </c>
      <c r="I73" s="44">
        <f>ROUNDDOWN(D73*1.5,0)</f>
        <v>307402</v>
      </c>
      <c r="J73" s="44">
        <f>ROUNDDOWN(D73*2,0)</f>
        <v>409870</v>
      </c>
      <c r="K73" s="44">
        <f>ROUNDDOWN(D73*1.5,0)</f>
        <v>307402</v>
      </c>
      <c r="L73" s="44">
        <f>ROUNDDOWN(D73*2,0)</f>
        <v>409870</v>
      </c>
      <c r="M73" s="44">
        <f>ROUNDDOWN(D73*3,0)</f>
        <v>614805</v>
      </c>
      <c r="N73" s="12" t="s">
        <v>67</v>
      </c>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row>
    <row r="74" spans="1:156" ht="45" customHeight="1" thickBot="1" x14ac:dyDescent="0.35">
      <c r="A74" s="136"/>
      <c r="B74" s="135"/>
      <c r="C74" s="12" t="s">
        <v>59</v>
      </c>
      <c r="D74" s="44">
        <f>ROUNDDOWN((187825*9.11/100)+187825,0)</f>
        <v>204935</v>
      </c>
      <c r="E74" s="44">
        <f>D74</f>
        <v>204935</v>
      </c>
      <c r="F74" s="44">
        <f>ROUNDDOWN(D74*1.25,0)</f>
        <v>256168</v>
      </c>
      <c r="G74" s="44">
        <f>ROUNDDOWN(D74*1.5,0)</f>
        <v>307402</v>
      </c>
      <c r="H74" s="44">
        <f>D74</f>
        <v>204935</v>
      </c>
      <c r="I74" s="44">
        <f>ROUNDDOWN(D74*1.5,0)</f>
        <v>307402</v>
      </c>
      <c r="J74" s="44">
        <f>ROUNDDOWN(D74*2,0)</f>
        <v>409870</v>
      </c>
      <c r="K74" s="44">
        <f>ROUNDDOWN(D74*1.5,0)</f>
        <v>307402</v>
      </c>
      <c r="L74" s="44">
        <f>ROUNDDOWN(D74*2,0)</f>
        <v>409870</v>
      </c>
      <c r="M74" s="44">
        <f>ROUNDDOWN(D74*3,0)</f>
        <v>614805</v>
      </c>
      <c r="N74" s="12" t="s">
        <v>67</v>
      </c>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row>
    <row r="75" spans="1:156" ht="27.75" customHeight="1" thickBot="1" x14ac:dyDescent="0.35">
      <c r="A75" s="131"/>
      <c r="B75" s="130"/>
      <c r="C75" s="12" t="s">
        <v>60</v>
      </c>
      <c r="D75" s="44">
        <f>ROUNDDOWN((187825*9.11/100)+187825,0)</f>
        <v>204935</v>
      </c>
      <c r="E75" s="44">
        <f>D75</f>
        <v>204935</v>
      </c>
      <c r="F75" s="44">
        <f>ROUNDDOWN(D75*1.25,0)</f>
        <v>256168</v>
      </c>
      <c r="G75" s="44">
        <f>ROUNDDOWN(D75*1.5,0)</f>
        <v>307402</v>
      </c>
      <c r="H75" s="44">
        <f>D75</f>
        <v>204935</v>
      </c>
      <c r="I75" s="44">
        <f>ROUNDDOWN(D75*1.5,0)</f>
        <v>307402</v>
      </c>
      <c r="J75" s="44">
        <f>ROUNDDOWN(D75*2,0)</f>
        <v>409870</v>
      </c>
      <c r="K75" s="44">
        <f>ROUNDDOWN(D75*1.5,0)</f>
        <v>307402</v>
      </c>
      <c r="L75" s="44">
        <f>ROUNDDOWN(D75*2,0)</f>
        <v>409870</v>
      </c>
      <c r="M75" s="44">
        <f>ROUNDDOWN(D75*3,0)</f>
        <v>614805</v>
      </c>
      <c r="N75" s="12" t="s">
        <v>67</v>
      </c>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row>
    <row r="76" spans="1:156" s="73" customFormat="1" ht="30" customHeight="1" x14ac:dyDescent="0.3">
      <c r="A76" s="110" t="s">
        <v>61</v>
      </c>
      <c r="B76" s="98" t="s">
        <v>62</v>
      </c>
      <c r="C76" s="121" t="s">
        <v>63</v>
      </c>
      <c r="D76" s="81">
        <f>ROUNDDOWN((2342*9.11/100)+2342,0)</f>
        <v>2555</v>
      </c>
      <c r="E76" s="92">
        <f>D76</f>
        <v>2555</v>
      </c>
      <c r="F76" s="92">
        <f>ROUNDDOWN(D76*1.25,0)</f>
        <v>3193</v>
      </c>
      <c r="G76" s="92">
        <f>ROUNDDOWN(D76*1.5,0)</f>
        <v>3832</v>
      </c>
      <c r="H76" s="92">
        <f>D76</f>
        <v>2555</v>
      </c>
      <c r="I76" s="92">
        <f>ROUNDDOWN(D76*1.5,0)</f>
        <v>3832</v>
      </c>
      <c r="J76" s="92">
        <f>ROUNDDOWN(D76*2,0)</f>
        <v>5110</v>
      </c>
      <c r="K76" s="92">
        <f>ROUNDDOWN(D76*1.5,0)</f>
        <v>3832</v>
      </c>
      <c r="L76" s="92">
        <f>ROUNDDOWN(D76*2,0)</f>
        <v>5110</v>
      </c>
      <c r="M76" s="92">
        <f>ROUNDDOWN(D76*3,0)</f>
        <v>7665</v>
      </c>
      <c r="N76" s="121" t="s">
        <v>75</v>
      </c>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row>
    <row r="77" spans="1:156" ht="33" customHeight="1" thickBot="1" x14ac:dyDescent="0.35">
      <c r="A77" s="112"/>
      <c r="B77" s="99"/>
      <c r="C77" s="122"/>
      <c r="D77" s="82"/>
      <c r="E77" s="93"/>
      <c r="F77" s="94"/>
      <c r="G77" s="94"/>
      <c r="H77" s="94"/>
      <c r="I77" s="94"/>
      <c r="J77" s="94"/>
      <c r="K77" s="94"/>
      <c r="L77" s="94"/>
      <c r="M77" s="94"/>
      <c r="N77" s="122"/>
    </row>
    <row r="78" spans="1:156" ht="46.2" thickBot="1" x14ac:dyDescent="0.35">
      <c r="A78" s="35" t="s">
        <v>71</v>
      </c>
      <c r="B78" s="34" t="s">
        <v>69</v>
      </c>
      <c r="C78" s="36" t="s">
        <v>70</v>
      </c>
      <c r="D78" s="34">
        <f>ROUNDDOWN((948*9.11/100)+948,0)</f>
        <v>1034</v>
      </c>
      <c r="E78" s="71">
        <f>D78</f>
        <v>1034</v>
      </c>
      <c r="F78" s="71">
        <f>D78</f>
        <v>1034</v>
      </c>
      <c r="G78" s="71">
        <f>D78</f>
        <v>1034</v>
      </c>
      <c r="H78" s="71">
        <f>D78</f>
        <v>1034</v>
      </c>
      <c r="I78" s="71">
        <f>D78</f>
        <v>1034</v>
      </c>
      <c r="J78" s="71">
        <f>D78</f>
        <v>1034</v>
      </c>
      <c r="K78" s="71">
        <f>D78</f>
        <v>1034</v>
      </c>
      <c r="L78" s="71">
        <f>D78</f>
        <v>1034</v>
      </c>
      <c r="M78" s="71">
        <f>D78</f>
        <v>1034</v>
      </c>
      <c r="N78" s="37" t="s">
        <v>85</v>
      </c>
    </row>
    <row r="79" spans="1:156" ht="45" customHeight="1" thickBot="1" x14ac:dyDescent="0.35">
      <c r="A79" s="35" t="s">
        <v>71</v>
      </c>
      <c r="B79" s="34" t="s">
        <v>103</v>
      </c>
      <c r="C79" s="36" t="s">
        <v>72</v>
      </c>
      <c r="D79" s="34">
        <f>ROUNDDOWN((948*9.11/100)+948,0)</f>
        <v>1034</v>
      </c>
      <c r="E79" s="71">
        <f>D79</f>
        <v>1034</v>
      </c>
      <c r="F79" s="71">
        <f>D79</f>
        <v>1034</v>
      </c>
      <c r="G79" s="71">
        <f>D79</f>
        <v>1034</v>
      </c>
      <c r="H79" s="71">
        <f>D79</f>
        <v>1034</v>
      </c>
      <c r="I79" s="71">
        <f>D79</f>
        <v>1034</v>
      </c>
      <c r="J79" s="71">
        <f>D79</f>
        <v>1034</v>
      </c>
      <c r="K79" s="71">
        <f>D79</f>
        <v>1034</v>
      </c>
      <c r="L79" s="71">
        <f>D79</f>
        <v>1034</v>
      </c>
      <c r="M79" s="71">
        <f>D79</f>
        <v>1034</v>
      </c>
      <c r="N79" s="37" t="s">
        <v>85</v>
      </c>
    </row>
    <row r="80" spans="1:156" s="39" customFormat="1" ht="13.2" x14ac:dyDescent="0.25">
      <c r="A80" s="39" t="s">
        <v>86</v>
      </c>
    </row>
    <row r="81" spans="1:14" s="39" customFormat="1" ht="13.2" x14ac:dyDescent="0.25">
      <c r="A81" s="39" t="s">
        <v>104</v>
      </c>
    </row>
    <row r="82" spans="1:14" ht="38.25" customHeight="1" x14ac:dyDescent="0.3">
      <c r="A82" s="91" t="s">
        <v>82</v>
      </c>
      <c r="B82" s="91"/>
      <c r="C82" s="91"/>
      <c r="D82" s="91"/>
      <c r="E82" s="91"/>
      <c r="F82" s="91"/>
      <c r="G82" s="91"/>
      <c r="H82" s="91"/>
      <c r="I82" s="91"/>
      <c r="J82" s="91"/>
      <c r="K82" s="91"/>
      <c r="L82" s="91"/>
      <c r="M82" s="91"/>
      <c r="N82" s="91"/>
    </row>
    <row r="83" spans="1:14" s="39" customFormat="1" ht="16.2" thickBot="1" x14ac:dyDescent="0.35">
      <c r="A83" s="51" t="s">
        <v>105</v>
      </c>
    </row>
    <row r="84" spans="1:14" ht="15" customHeight="1" x14ac:dyDescent="0.3">
      <c r="A84" s="114" t="s">
        <v>0</v>
      </c>
      <c r="B84" s="114" t="s">
        <v>76</v>
      </c>
      <c r="C84" s="114" t="s">
        <v>2</v>
      </c>
      <c r="D84" s="83" t="s">
        <v>131</v>
      </c>
      <c r="E84" s="83" t="s">
        <v>131</v>
      </c>
    </row>
    <row r="85" spans="1:14" ht="22.5" customHeight="1" x14ac:dyDescent="0.3">
      <c r="A85" s="115"/>
      <c r="B85" s="115"/>
      <c r="C85" s="115"/>
      <c r="D85" s="152"/>
      <c r="E85" s="84"/>
      <c r="F85" s="38"/>
      <c r="G85" s="38"/>
      <c r="H85" s="38"/>
      <c r="I85" s="38"/>
      <c r="J85" s="38"/>
      <c r="K85" s="38"/>
      <c r="L85" s="38"/>
      <c r="M85" s="38"/>
    </row>
    <row r="86" spans="1:14" x14ac:dyDescent="0.3">
      <c r="A86" s="115"/>
      <c r="B86" s="115"/>
      <c r="C86" s="115"/>
      <c r="D86" s="152"/>
      <c r="E86" s="84"/>
    </row>
    <row r="87" spans="1:14" x14ac:dyDescent="0.3">
      <c r="A87" s="115"/>
      <c r="B87" s="115"/>
      <c r="C87" s="115"/>
      <c r="D87" s="152"/>
      <c r="E87" s="84"/>
    </row>
    <row r="88" spans="1:14" ht="54.75" customHeight="1" thickBot="1" x14ac:dyDescent="0.35">
      <c r="A88" s="116"/>
      <c r="B88" s="116"/>
      <c r="C88" s="116"/>
      <c r="D88" s="153"/>
      <c r="E88" s="85"/>
    </row>
    <row r="89" spans="1:14" ht="121.2" thickBot="1" x14ac:dyDescent="0.35">
      <c r="A89" s="57" t="s">
        <v>106</v>
      </c>
      <c r="B89" s="58" t="s">
        <v>107</v>
      </c>
      <c r="C89" s="59" t="s">
        <v>108</v>
      </c>
      <c r="D89" s="70">
        <f>ROUNDDOWN((25523*9.11/100)+25523,0)</f>
        <v>27848</v>
      </c>
      <c r="E89" s="75">
        <f>D89</f>
        <v>27848</v>
      </c>
    </row>
    <row r="90" spans="1:14" x14ac:dyDescent="0.3">
      <c r="A90" s="52"/>
      <c r="B90" s="55"/>
      <c r="C90" s="137" t="s">
        <v>111</v>
      </c>
      <c r="D90" s="86">
        <f>D89</f>
        <v>27848</v>
      </c>
      <c r="E90" s="86">
        <f>D90</f>
        <v>27848</v>
      </c>
    </row>
    <row r="91" spans="1:14" ht="45.6" x14ac:dyDescent="0.3">
      <c r="A91" s="53" t="s">
        <v>109</v>
      </c>
      <c r="B91" s="56"/>
      <c r="C91" s="145"/>
      <c r="D91" s="87"/>
      <c r="E91" s="87"/>
    </row>
    <row r="92" spans="1:14" ht="23.4" thickBot="1" x14ac:dyDescent="0.35">
      <c r="A92" s="54"/>
      <c r="B92" s="9" t="s">
        <v>110</v>
      </c>
      <c r="C92" s="138"/>
      <c r="D92" s="88"/>
      <c r="E92" s="88"/>
    </row>
    <row r="93" spans="1:14" ht="56.25" customHeight="1" x14ac:dyDescent="0.3">
      <c r="A93" s="146" t="s">
        <v>112</v>
      </c>
      <c r="B93" s="148">
        <v>107</v>
      </c>
      <c r="C93" s="150" t="s">
        <v>113</v>
      </c>
      <c r="D93" s="89">
        <f>D89</f>
        <v>27848</v>
      </c>
      <c r="E93" s="89">
        <f>D89</f>
        <v>27848</v>
      </c>
    </row>
    <row r="94" spans="1:14" ht="15" thickBot="1" x14ac:dyDescent="0.35">
      <c r="A94" s="147"/>
      <c r="B94" s="149"/>
      <c r="C94" s="151"/>
      <c r="D94" s="90"/>
      <c r="E94" s="90"/>
    </row>
    <row r="95" spans="1:14" ht="41.25" customHeight="1" x14ac:dyDescent="0.3">
      <c r="A95" s="91" t="s">
        <v>82</v>
      </c>
      <c r="B95" s="91"/>
      <c r="C95" s="91"/>
      <c r="D95" s="91"/>
      <c r="E95" s="91"/>
      <c r="F95" s="91"/>
      <c r="G95" s="91"/>
      <c r="H95" s="91"/>
      <c r="I95" s="91"/>
      <c r="J95" s="91"/>
      <c r="K95" s="91"/>
      <c r="L95" s="91"/>
      <c r="M95" s="91"/>
      <c r="N95" s="91"/>
    </row>
  </sheetData>
  <mergeCells count="164">
    <mergeCell ref="I76:I77"/>
    <mergeCell ref="J76:J77"/>
    <mergeCell ref="K76:K77"/>
    <mergeCell ref="L76:L77"/>
    <mergeCell ref="M76:M77"/>
    <mergeCell ref="H29:H30"/>
    <mergeCell ref="I29:I30"/>
    <mergeCell ref="J29:J30"/>
    <mergeCell ref="K29:K30"/>
    <mergeCell ref="L29:L30"/>
    <mergeCell ref="K21:K23"/>
    <mergeCell ref="L21:L23"/>
    <mergeCell ref="M21:M23"/>
    <mergeCell ref="A82:N82"/>
    <mergeCell ref="N76:N77"/>
    <mergeCell ref="A76:A77"/>
    <mergeCell ref="F70:F71"/>
    <mergeCell ref="I70:I71"/>
    <mergeCell ref="N70:N71"/>
    <mergeCell ref="M29:M30"/>
    <mergeCell ref="D90:D92"/>
    <mergeCell ref="D93:D94"/>
    <mergeCell ref="A84:A88"/>
    <mergeCell ref="B84:B88"/>
    <mergeCell ref="C84:C88"/>
    <mergeCell ref="C90:C92"/>
    <mergeCell ref="A93:A94"/>
    <mergeCell ref="B93:B94"/>
    <mergeCell ref="C93:C94"/>
    <mergeCell ref="D84:D88"/>
    <mergeCell ref="N46:N49"/>
    <mergeCell ref="E48:G48"/>
    <mergeCell ref="H48:J48"/>
    <mergeCell ref="N66:N69"/>
    <mergeCell ref="E68:G68"/>
    <mergeCell ref="J70:J71"/>
    <mergeCell ref="K68:M68"/>
    <mergeCell ref="N57:N60"/>
    <mergeCell ref="E59:G59"/>
    <mergeCell ref="H59:J59"/>
    <mergeCell ref="E24:M24"/>
    <mergeCell ref="N37:N40"/>
    <mergeCell ref="E39:G39"/>
    <mergeCell ref="H39:J39"/>
    <mergeCell ref="E25:G25"/>
    <mergeCell ref="M33:M35"/>
    <mergeCell ref="H33:H35"/>
    <mergeCell ref="N33:N35"/>
    <mergeCell ref="E29:E30"/>
    <mergeCell ref="F29:F30"/>
    <mergeCell ref="N3:N6"/>
    <mergeCell ref="N14:N15"/>
    <mergeCell ref="N25:N26"/>
    <mergeCell ref="N31:N32"/>
    <mergeCell ref="H25:J25"/>
    <mergeCell ref="N29:N30"/>
    <mergeCell ref="N21:N23"/>
    <mergeCell ref="K31:K32"/>
    <mergeCell ref="L31:L32"/>
    <mergeCell ref="M31:M32"/>
    <mergeCell ref="E5:G5"/>
    <mergeCell ref="H5:J5"/>
    <mergeCell ref="B2:B6"/>
    <mergeCell ref="N7:N8"/>
    <mergeCell ref="E14:G14"/>
    <mergeCell ref="H14:J14"/>
    <mergeCell ref="K14:M14"/>
    <mergeCell ref="B7:B9"/>
    <mergeCell ref="D2:D6"/>
    <mergeCell ref="D13:D15"/>
    <mergeCell ref="A72:A75"/>
    <mergeCell ref="B72:B75"/>
    <mergeCell ref="C31:C32"/>
    <mergeCell ref="B27:B28"/>
    <mergeCell ref="B45:B49"/>
    <mergeCell ref="C27:C28"/>
    <mergeCell ref="A36:A40"/>
    <mergeCell ref="A41:A43"/>
    <mergeCell ref="C70:C71"/>
    <mergeCell ref="A65:A69"/>
    <mergeCell ref="A2:A6"/>
    <mergeCell ref="A20:A23"/>
    <mergeCell ref="B21:B23"/>
    <mergeCell ref="B10:B12"/>
    <mergeCell ref="C2:C6"/>
    <mergeCell ref="A7:A9"/>
    <mergeCell ref="B13:B15"/>
    <mergeCell ref="C13:C15"/>
    <mergeCell ref="A10:A12"/>
    <mergeCell ref="A13:A15"/>
    <mergeCell ref="A24:A26"/>
    <mergeCell ref="B24:B26"/>
    <mergeCell ref="C24:C26"/>
    <mergeCell ref="B29:B30"/>
    <mergeCell ref="C29:C30"/>
    <mergeCell ref="B31:B32"/>
    <mergeCell ref="A31:A32"/>
    <mergeCell ref="A53:A55"/>
    <mergeCell ref="G31:G32"/>
    <mergeCell ref="F31:F32"/>
    <mergeCell ref="I33:I35"/>
    <mergeCell ref="H31:H32"/>
    <mergeCell ref="I31:I32"/>
    <mergeCell ref="C36:C40"/>
    <mergeCell ref="A45:A49"/>
    <mergeCell ref="C45:C49"/>
    <mergeCell ref="D31:D32"/>
    <mergeCell ref="E56:M58"/>
    <mergeCell ref="L33:L35"/>
    <mergeCell ref="B65:B69"/>
    <mergeCell ref="C65:C69"/>
    <mergeCell ref="A70:A71"/>
    <mergeCell ref="A56:A60"/>
    <mergeCell ref="B56:B60"/>
    <mergeCell ref="C56:C60"/>
    <mergeCell ref="A61:A62"/>
    <mergeCell ref="B70:B71"/>
    <mergeCell ref="J31:J32"/>
    <mergeCell ref="E36:M38"/>
    <mergeCell ref="C76:C77"/>
    <mergeCell ref="G33:G35"/>
    <mergeCell ref="E33:E35"/>
    <mergeCell ref="F33:F35"/>
    <mergeCell ref="K33:K35"/>
    <mergeCell ref="J33:J35"/>
    <mergeCell ref="E45:M47"/>
    <mergeCell ref="K48:M48"/>
    <mergeCell ref="E13:M13"/>
    <mergeCell ref="K25:M25"/>
    <mergeCell ref="K39:M39"/>
    <mergeCell ref="G29:G30"/>
    <mergeCell ref="E70:E71"/>
    <mergeCell ref="E65:M67"/>
    <mergeCell ref="E31:E32"/>
    <mergeCell ref="G70:G71"/>
    <mergeCell ref="H70:H71"/>
    <mergeCell ref="H68:J68"/>
    <mergeCell ref="K70:K71"/>
    <mergeCell ref="L70:L71"/>
    <mergeCell ref="M70:M71"/>
    <mergeCell ref="B76:B77"/>
    <mergeCell ref="A1:N1"/>
    <mergeCell ref="E2:M4"/>
    <mergeCell ref="K5:M5"/>
    <mergeCell ref="A33:A35"/>
    <mergeCell ref="B33:B35"/>
    <mergeCell ref="B36:B40"/>
    <mergeCell ref="E84:E88"/>
    <mergeCell ref="E90:E92"/>
    <mergeCell ref="E93:E94"/>
    <mergeCell ref="D36:D40"/>
    <mergeCell ref="A95:N95"/>
    <mergeCell ref="E76:E77"/>
    <mergeCell ref="F76:F77"/>
    <mergeCell ref="G76:G77"/>
    <mergeCell ref="H76:H77"/>
    <mergeCell ref="K59:M59"/>
    <mergeCell ref="D24:D26"/>
    <mergeCell ref="D76:D77"/>
    <mergeCell ref="D70:D71"/>
    <mergeCell ref="D65:D69"/>
    <mergeCell ref="D56:D60"/>
    <mergeCell ref="D45:D49"/>
    <mergeCell ref="D29:D30"/>
  </mergeCells>
  <pageMargins left="0.11811023622047245" right="0.11811023622047245" top="0" bottom="0.15748031496062992" header="0"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TEH.SIN.VEÇAL.SAY.KADEMELİ</vt:lpstr>
      <vt:lpstr>TEH.SIN.VEÇAL.SAY.KADEMELİ!_GoBack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2021-06-24T06:17:37Z</dcterms:modified>
</cp:coreProperties>
</file>